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X:\__HYPOMONITOR\__EXCEL\"/>
    </mc:Choice>
  </mc:AlternateContent>
  <xr:revisionPtr revIDLastSave="0" documentId="13_ncr:1_{75056F7E-D5B3-456F-8360-D9F61C046487}" xr6:coauthVersionLast="47" xr6:coauthVersionMax="47" xr10:uidLastSave="{00000000-0000-0000-0000-000000000000}"/>
  <bookViews>
    <workbookView xWindow="2139" yWindow="312" windowWidth="25479" windowHeight="15270" xr2:uid="{5581339B-2639-4DB8-9F2C-29BA001EF766}"/>
  </bookViews>
  <sheets>
    <sheet name="Tabulka Shrnutí" sheetId="4" r:id="rId1"/>
    <sheet name="Tabulka Splátky" sheetId="2" r:id="rId2"/>
    <sheet name="Úrokové sazby - historie" sheetId="3" r:id="rId3"/>
    <sheet name="Celoroční hodnoty" sheetId="8" r:id="rId4"/>
    <sheet name="ČBA Hypomonitor – Cely sektor" sheetId="1" r:id="rId5"/>
    <sheet name="Banky bez SS" sheetId="5" r:id="rId6"/>
    <sheet name="Stavební spořitelny" sheetId="6" r:id="rId7"/>
    <sheet name="Metodika" sheetId="7"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2" l="1"/>
  <c r="F5" i="2"/>
  <c r="A61" i="6"/>
  <c r="A61" i="5"/>
  <c r="A61" i="1"/>
  <c r="A250" i="3"/>
  <c r="D250" i="3"/>
  <c r="A60" i="5"/>
  <c r="A60" i="6"/>
  <c r="A60" i="1"/>
  <c r="A249" i="3"/>
  <c r="D249" i="3"/>
  <c r="D248" i="3" l="1"/>
  <c r="D247" i="3" l="1"/>
  <c r="D246" i="3" l="1"/>
  <c r="D245" i="3"/>
  <c r="D244" i="3"/>
  <c r="M9" i="8" l="1"/>
  <c r="M14" i="8" s="1"/>
  <c r="L9" i="8"/>
  <c r="L14" i="8" s="1"/>
  <c r="K9" i="8"/>
  <c r="K14" i="8" s="1"/>
  <c r="E9" i="8"/>
  <c r="E14" i="8" s="1"/>
  <c r="D9" i="8"/>
  <c r="D14" i="8" s="1"/>
  <c r="C9" i="8"/>
  <c r="C14" i="8" s="1"/>
  <c r="J9" i="8"/>
  <c r="B9" i="8"/>
  <c r="D243" i="3"/>
  <c r="D242" i="3"/>
  <c r="D241" i="3"/>
  <c r="D240" i="3" l="1"/>
  <c r="D239" i="3" l="1"/>
  <c r="I11" i="2"/>
  <c r="D238" i="3"/>
  <c r="D237" i="3"/>
  <c r="D236" i="3"/>
  <c r="D235" i="3"/>
  <c r="D234" i="3"/>
  <c r="D233" i="3"/>
  <c r="D232" i="3"/>
  <c r="M8" i="8"/>
  <c r="M7" i="8"/>
  <c r="M12" i="8" s="1"/>
  <c r="M6" i="8"/>
  <c r="L8" i="8"/>
  <c r="L7" i="8"/>
  <c r="L13" i="8" s="1"/>
  <c r="L6" i="8"/>
  <c r="L12" i="8" s="1"/>
  <c r="K8" i="8"/>
  <c r="K7" i="8"/>
  <c r="K13" i="8" s="1"/>
  <c r="K6" i="8"/>
  <c r="E8" i="8"/>
  <c r="E13" i="8"/>
  <c r="D8" i="8"/>
  <c r="D13" i="8" s="1"/>
  <c r="C8" i="8"/>
  <c r="E7" i="8"/>
  <c r="D7" i="8"/>
  <c r="D12" i="8" s="1"/>
  <c r="C7" i="8"/>
  <c r="C12" i="8" s="1"/>
  <c r="E6" i="8"/>
  <c r="E12" i="8" s="1"/>
  <c r="D6" i="8"/>
  <c r="C6" i="8"/>
  <c r="J7" i="8"/>
  <c r="J8" i="8" s="1"/>
  <c r="B7" i="8"/>
  <c r="B8" i="8" s="1"/>
  <c r="D231" i="3"/>
  <c r="I9" i="2"/>
  <c r="D10" i="2"/>
  <c r="G10" i="2"/>
  <c r="F10" i="2"/>
  <c r="I8" i="2"/>
  <c r="G9" i="2"/>
  <c r="I10" i="2"/>
  <c r="D9" i="2"/>
  <c r="F9" i="2"/>
  <c r="G11" i="2"/>
  <c r="E9" i="2"/>
  <c r="E11" i="2"/>
  <c r="F8" i="2"/>
  <c r="D11" i="2"/>
  <c r="E10" i="2"/>
  <c r="D230" i="3"/>
  <c r="D229" i="3"/>
  <c r="D228" i="3"/>
  <c r="D227" i="3"/>
  <c r="D226" i="3"/>
  <c r="D225" i="3"/>
  <c r="D224" i="3"/>
  <c r="D223" i="3"/>
  <c r="D222" i="3"/>
  <c r="D221" i="3"/>
  <c r="D220" i="3"/>
  <c r="D196" i="3"/>
  <c r="D197" i="3"/>
  <c r="D198" i="3"/>
  <c r="D199" i="3"/>
  <c r="D200" i="3"/>
  <c r="D201" i="3"/>
  <c r="D202" i="3"/>
  <c r="D203" i="3"/>
  <c r="D204" i="3"/>
  <c r="D205" i="3"/>
  <c r="D206" i="3"/>
  <c r="D207" i="3"/>
  <c r="D208" i="3"/>
  <c r="D209" i="3"/>
  <c r="D210" i="3"/>
  <c r="D211" i="3"/>
  <c r="D212" i="3"/>
  <c r="D213" i="3"/>
  <c r="D214" i="3"/>
  <c r="D215" i="3"/>
  <c r="D216" i="3"/>
  <c r="D217" i="3"/>
  <c r="D219" i="3"/>
  <c r="D218" i="3"/>
  <c r="A8" i="6"/>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8" i="5"/>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8" i="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D8" i="2"/>
  <c r="A5" i="3"/>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H9" i="2"/>
  <c r="H10" i="2"/>
  <c r="H11" i="2"/>
  <c r="H8" i="2"/>
  <c r="M13" i="8" l="1"/>
  <c r="C13" i="8"/>
  <c r="E8" i="2"/>
  <c r="G8" i="2"/>
  <c r="F11" i="2"/>
  <c r="K12" i="8"/>
</calcChain>
</file>

<file path=xl/sharedStrings.xml><?xml version="1.0" encoding="utf-8"?>
<sst xmlns="http://schemas.openxmlformats.org/spreadsheetml/2006/main" count="161" uniqueCount="54">
  <si>
    <t>Refinancované úvěry z jiné fin. instituce</t>
  </si>
  <si>
    <t>Interně refinancované nebo navýšené úvěry</t>
  </si>
  <si>
    <t>Počet</t>
  </si>
  <si>
    <t>z toho:</t>
  </si>
  <si>
    <t>ČBA Hypomonitor</t>
  </si>
  <si>
    <t>Nové úvěry – KOUPĚ</t>
  </si>
  <si>
    <t>Nové úvěry – VÝSTAVBA</t>
  </si>
  <si>
    <t>Nové úvěry – OSTATNÍ</t>
  </si>
  <si>
    <t>Celkový objem (mld. Kč)</t>
  </si>
  <si>
    <t>Průměrný objem (mil. Kč)</t>
  </si>
  <si>
    <t>Měsíční splátka průměrné hypotéky v závislosti na délce splatnosti a úrokové sazbě</t>
  </si>
  <si>
    <t>Měsíční splátka:</t>
  </si>
  <si>
    <t>Splatnost hypotéky v letech:</t>
  </si>
  <si>
    <t>Průměrná úroková sazba v %:</t>
  </si>
  <si>
    <t>Hypoteční sazby v %</t>
  </si>
  <si>
    <t>www.cbaonline.cz</t>
  </si>
  <si>
    <t>Odkaz:</t>
  </si>
  <si>
    <t>Průměrná úroková sazba (%)</t>
  </si>
  <si>
    <t>Objem
(mld. Kč)</t>
  </si>
  <si>
    <t>Sazba
 (%)</t>
  </si>
  <si>
    <t xml:space="preserve">Nové úvěry </t>
  </si>
  <si>
    <t>Refinancované z jiné instituce</t>
  </si>
  <si>
    <t>Refinancované interně</t>
  </si>
  <si>
    <t xml:space="preserve">z toho: </t>
  </si>
  <si>
    <t>Průměrná hypoteční sazba – nové obchody (%)</t>
  </si>
  <si>
    <t>Nové úvěry</t>
  </si>
  <si>
    <t>Průměrná velikost nové hypotéky v Kč:</t>
  </si>
  <si>
    <t>Hypotéky – CELKEM</t>
  </si>
  <si>
    <t>Pramen: ČBA Hypomonitor</t>
  </si>
  <si>
    <t>ČBA Hypomonitor – stavební spořitelny</t>
  </si>
  <si>
    <r>
      <rPr>
        <b/>
        <sz val="11"/>
        <color theme="3"/>
        <rFont val="Calibri"/>
        <family val="2"/>
        <charset val="238"/>
        <scheme val="minor"/>
      </rPr>
      <t>Metodika ČBA Hypomonitoru</t>
    </r>
    <r>
      <rPr>
        <sz val="11"/>
        <color theme="1"/>
        <rFont val="Calibri"/>
        <family val="2"/>
        <scheme val="minor"/>
      </rPr>
      <t xml:space="preserve">
ČBA Hypomonitor rozděluje poskytnuté hypoteční úvěry bank a stavebních spořitelen do několika kategorií tak, aby byly rozlišeny nové úvěry od refinancovaných či interních refixací. Nové úvěry jsou pak vykazovány v kategoriích dle účelu úvěru:
</t>
    </r>
    <r>
      <rPr>
        <b/>
        <sz val="11"/>
        <color theme="3"/>
        <rFont val="Calibri"/>
        <family val="2"/>
        <charset val="238"/>
        <scheme val="minor"/>
      </rPr>
      <t>1. Nové úvěry</t>
    </r>
    <r>
      <rPr>
        <sz val="11"/>
        <color theme="1"/>
        <rFont val="Calibri"/>
        <family val="2"/>
        <scheme val="minor"/>
      </rPr>
      <t xml:space="preserve">
Jsou úvěry, jejichž celý objem poprvé vstupuje do ekonomiky. Do této kategorie nepatří konsolidace úvěrů anebo refinancování úvěrů. Dělí se do tří kategorií:
•	Nákup nemovitosti 
•	Výstavba nemovitosti – včetně rekonstrukce nemovitosti 
•	Ostatní nová ujednání – pouze nové úvěry, které nijak nesouvisí s koupí nebo výstavbou nemovitosti, např. tzv. americké hypotéky, vypořádání SJM, zpětná úhrada kupní ceny, vypořádání dědického podílu, vypořádání družstevního podílu, atp.
</t>
    </r>
    <r>
      <rPr>
        <b/>
        <sz val="11"/>
        <color theme="3"/>
        <rFont val="Calibri"/>
        <family val="2"/>
        <charset val="238"/>
        <scheme val="minor"/>
      </rPr>
      <t>2. Refinancované úvěry z jiné finanční instituce</t>
    </r>
    <r>
      <rPr>
        <sz val="11"/>
        <color theme="1"/>
        <rFont val="Calibri"/>
        <family val="2"/>
        <scheme val="minor"/>
      </rPr>
      <t xml:space="preserve">
Jsou úvěry, které vznikly refinancováním jednoho nebo více úvěrů z jiné finanční instituce než té vykazující. Bez ohledu na výši refinancované částky a bez ohledu na výši případného navýšení se celková výše nově vzniklého úvěru vykazuje do této kategorie. 
</t>
    </r>
    <r>
      <rPr>
        <b/>
        <sz val="11"/>
        <color theme="3"/>
        <rFont val="Calibri"/>
        <family val="2"/>
        <charset val="238"/>
        <scheme val="minor"/>
      </rPr>
      <t xml:space="preserve">3. Navýšené anebo interně refinancované úvěry
</t>
    </r>
    <r>
      <rPr>
        <sz val="11"/>
        <color theme="1"/>
        <rFont val="Calibri"/>
        <family val="2"/>
        <scheme val="minor"/>
      </rPr>
      <t>Jsou úvěry, které již byly v předchozím vykazovaném období součástí portfolia vykazujícího subjektu, a ve vykazovaném období u nich došlo k některé z následujících změn:
•	navýšení sjednané částky 
•	došlo k takovým změnám, že původní úvěr byl v rámci vykazujícího subjektu refinancován/převeden na nový úvěr. Jde tak o skutečně novou smlouvu, nikoli např. jen nové ujednání v rámci refixace stávající smlouvy. Proto je objem takových úvěru ve statistice ČBA nižší oproti „ostatním novým ujednáním“ ve statistice České národní banky.</t>
    </r>
  </si>
  <si>
    <t>Pozn.: barevný sloupec odpovídá úrokové sazbě posledního ČBA Hypomonitoru, ostatní sazby jsou ilustrační</t>
  </si>
  <si>
    <t>Oficální data ČNB
(nové)</t>
  </si>
  <si>
    <t>ČBA Hypomonitor
(nové)</t>
  </si>
  <si>
    <t>Zdroj a popis:</t>
  </si>
  <si>
    <t>CELKEM</t>
  </si>
  <si>
    <t>Na koupi</t>
  </si>
  <si>
    <t>Na výstavbu</t>
  </si>
  <si>
    <t>Ostatní</t>
  </si>
  <si>
    <t>Pramen: ČBA</t>
  </si>
  <si>
    <t>Pramen: ČNB, ČBA Hypomonitor</t>
  </si>
  <si>
    <t>Počet poskytnutých hypoték</t>
  </si>
  <si>
    <t>Celkem</t>
  </si>
  <si>
    <t>Objem poskytnutých hypoték (mld. Kč)</t>
  </si>
  <si>
    <t>% yoy</t>
  </si>
  <si>
    <t>z toho:
nové</t>
  </si>
  <si>
    <t>z toho: 
refinancované</t>
  </si>
  <si>
    <t>ČBA Hypomonitor – banky bez stavebních spořitelen</t>
  </si>
  <si>
    <t>http://www.cnb.cz/arad/#/cs/display_link/single__SMIRNOOBUVMIRS406CZK011111_</t>
  </si>
  <si>
    <t>http://www.cnb.cz/arad/#/cs/display_link/single__SMIRNOOBUVMIRS406CZK013111_</t>
  </si>
  <si>
    <t>Data pro ČBA Hypomonitor poskytují následující banky a stavební spořitelny: Air Bank, Česká spořitelna, ČSOB, ČSOB Stavební spořitelna, Fio banka, Hypoteční banka, Komerční banka, mBank, Modrá pyramida, MONETA Money Bank, MONETA Stavební spořitelna, Oberbank, Raiffeisen stavební spořitelna, Raiffeisenbank, Stavební spořitelna České spořitelny, UniCredit Bank.</t>
  </si>
  <si>
    <t>Oficiální data ČNB
(nové i refinancované)</t>
  </si>
  <si>
    <t>ČBA Hypomonitor červenec 2024</t>
  </si>
  <si>
    <t>Červenec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</si>
</sst>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yyyy"/>
  </numFmts>
  <fonts count="38" x14ac:knownFonts="1">
    <font>
      <sz val="11"/>
      <color theme="1"/>
      <name val="Calibri"/>
      <family val="2"/>
      <scheme val="minor"/>
    </font>
    <font>
      <sz val="11"/>
      <color theme="1"/>
      <name val="Calibri Light"/>
      <family val="2"/>
      <charset val="238"/>
      <scheme val="major"/>
    </font>
    <font>
      <b/>
      <sz val="11"/>
      <color theme="3"/>
      <name val="Calibri Light"/>
      <family val="2"/>
      <charset val="238"/>
      <scheme val="major"/>
    </font>
    <font>
      <sz val="11"/>
      <color theme="3"/>
      <name val="Calibri Light"/>
      <family val="2"/>
      <charset val="238"/>
      <scheme val="major"/>
    </font>
    <font>
      <sz val="25"/>
      <color theme="1"/>
      <name val="Calibri Light"/>
      <family val="2"/>
      <charset val="238"/>
      <scheme val="major"/>
    </font>
    <font>
      <b/>
      <sz val="11"/>
      <color theme="1"/>
      <name val="Calibri Light"/>
      <family val="2"/>
      <charset val="238"/>
      <scheme val="major"/>
    </font>
    <font>
      <u/>
      <sz val="11"/>
      <color theme="10"/>
      <name val="Calibri"/>
      <family val="2"/>
      <scheme val="minor"/>
    </font>
    <font>
      <b/>
      <sz val="14"/>
      <color theme="3"/>
      <name val="Calibri Light"/>
      <family val="2"/>
      <charset val="238"/>
      <scheme val="major"/>
    </font>
    <font>
      <sz val="11"/>
      <color theme="3"/>
      <name val="Calibri"/>
      <family val="2"/>
      <scheme val="minor"/>
    </font>
    <font>
      <sz val="10"/>
      <color theme="3"/>
      <name val="Calibri Light"/>
      <family val="2"/>
      <charset val="238"/>
      <scheme val="major"/>
    </font>
    <font>
      <b/>
      <sz val="25"/>
      <color theme="3"/>
      <name val="Calibri Light"/>
      <family val="2"/>
      <charset val="238"/>
      <scheme val="major"/>
    </font>
    <font>
      <sz val="15"/>
      <color theme="3"/>
      <name val="Calibri Light"/>
      <family val="2"/>
      <charset val="238"/>
      <scheme val="major"/>
    </font>
    <font>
      <b/>
      <sz val="15"/>
      <color theme="3"/>
      <name val="Calibri"/>
      <family val="2"/>
      <charset val="238"/>
      <scheme val="minor"/>
    </font>
    <font>
      <b/>
      <sz val="11"/>
      <color theme="1"/>
      <name val="Calibri"/>
      <family val="2"/>
      <charset val="238"/>
      <scheme val="minor"/>
    </font>
    <font>
      <sz val="8"/>
      <color theme="1"/>
      <name val="Calibri Light"/>
      <family val="2"/>
      <charset val="238"/>
      <scheme val="major"/>
    </font>
    <font>
      <sz val="11"/>
      <color theme="1"/>
      <name val="Calibri"/>
      <family val="2"/>
      <charset val="238"/>
      <scheme val="minor"/>
    </font>
    <font>
      <b/>
      <sz val="11"/>
      <color theme="3"/>
      <name val="Calibri"/>
      <family val="2"/>
      <charset val="238"/>
      <scheme val="minor"/>
    </font>
    <font>
      <sz val="12"/>
      <color theme="3"/>
      <name val="Calibri Light"/>
      <family val="2"/>
      <charset val="238"/>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5"/>
      <color theme="1"/>
      <name val="Calibri"/>
      <family val="2"/>
      <scheme val="minor"/>
    </font>
    <font>
      <sz val="9"/>
      <color theme="1"/>
      <name val="Calibri"/>
      <family val="2"/>
      <scheme val="minor"/>
    </font>
    <font>
      <sz val="11"/>
      <color rgb="FFFF0000"/>
      <name val="Calibri Light"/>
      <family val="2"/>
      <charset val="238"/>
      <scheme val="major"/>
    </font>
  </fonts>
  <fills count="37">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4" tint="0.79998168889431442"/>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s>
  <cellStyleXfs count="43">
    <xf numFmtId="0" fontId="0" fillId="0" borderId="0"/>
    <xf numFmtId="0" fontId="6" fillId="0" borderId="0" applyNumberFormat="0" applyFill="0" applyBorder="0" applyAlignment="0" applyProtection="0"/>
    <xf numFmtId="0" fontId="19" fillId="0" borderId="0" applyNumberFormat="0" applyFill="0" applyBorder="0" applyAlignment="0" applyProtection="0"/>
    <xf numFmtId="0" fontId="20" fillId="0" borderId="25" applyNumberFormat="0" applyFill="0" applyAlignment="0" applyProtection="0"/>
    <xf numFmtId="0" fontId="21" fillId="0" borderId="26" applyNumberFormat="0" applyFill="0" applyAlignment="0" applyProtection="0"/>
    <xf numFmtId="0" fontId="22" fillId="0" borderId="27" applyNumberFormat="0" applyFill="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6" borderId="0" applyNumberFormat="0" applyBorder="0" applyAlignment="0" applyProtection="0"/>
    <xf numFmtId="0" fontId="26" fillId="7" borderId="28" applyNumberFormat="0" applyAlignment="0" applyProtection="0"/>
    <xf numFmtId="0" fontId="27" fillId="8" borderId="29" applyNumberFormat="0" applyAlignment="0" applyProtection="0"/>
    <xf numFmtId="0" fontId="28" fillId="8" borderId="28" applyNumberFormat="0" applyAlignment="0" applyProtection="0"/>
    <xf numFmtId="0" fontId="29" fillId="0" borderId="30" applyNumberFormat="0" applyFill="0" applyAlignment="0" applyProtection="0"/>
    <xf numFmtId="0" fontId="30" fillId="9" borderId="31" applyNumberFormat="0" applyAlignment="0" applyProtection="0"/>
    <xf numFmtId="0" fontId="31" fillId="0" borderId="0" applyNumberFormat="0" applyFill="0" applyBorder="0" applyAlignment="0" applyProtection="0"/>
    <xf numFmtId="0" fontId="18" fillId="10" borderId="32" applyNumberFormat="0" applyFont="0" applyAlignment="0" applyProtection="0"/>
    <xf numFmtId="0" fontId="32" fillId="0" borderId="0" applyNumberFormat="0" applyFill="0" applyBorder="0" applyAlignment="0" applyProtection="0"/>
    <xf numFmtId="0" fontId="33" fillId="0" borderId="33" applyNumberFormat="0" applyFill="0" applyAlignment="0" applyProtection="0"/>
    <xf numFmtId="0" fontId="34"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34"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34"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34"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34"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34" fillId="31" borderId="0" applyNumberFormat="0" applyBorder="0" applyAlignment="0" applyProtection="0"/>
    <xf numFmtId="0" fontId="18" fillId="32" borderId="0" applyNumberFormat="0" applyBorder="0" applyAlignment="0" applyProtection="0"/>
    <xf numFmtId="0" fontId="18" fillId="33" borderId="0" applyNumberFormat="0" applyBorder="0" applyAlignment="0" applyProtection="0"/>
    <xf numFmtId="0" fontId="18" fillId="34" borderId="0" applyNumberFormat="0" applyBorder="0" applyAlignment="0" applyProtection="0"/>
  </cellStyleXfs>
  <cellXfs count="124">
    <xf numFmtId="0" fontId="0" fillId="0" borderId="0" xfId="0"/>
    <xf numFmtId="0" fontId="1" fillId="0" borderId="0" xfId="0" applyFont="1"/>
    <xf numFmtId="0" fontId="1" fillId="0" borderId="0" xfId="0" applyFont="1" applyAlignment="1">
      <alignment horizontal="center" vertical="center" wrapText="1"/>
    </xf>
    <xf numFmtId="0" fontId="0" fillId="0" borderId="0" xfId="0"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xf numFmtId="0" fontId="4" fillId="0" borderId="0" xfId="0" applyFont="1"/>
    <xf numFmtId="2" fontId="4" fillId="0" borderId="0" xfId="0" applyNumberFormat="1" applyFont="1" applyAlignment="1">
      <alignment horizontal="left" vertical="center" indent="1"/>
    </xf>
    <xf numFmtId="0" fontId="1" fillId="0" borderId="7" xfId="0" applyFont="1" applyBorder="1" applyAlignment="1">
      <alignment horizontal="center" vertical="center"/>
    </xf>
    <xf numFmtId="2" fontId="1" fillId="0" borderId="8" xfId="0" applyNumberFormat="1" applyFont="1" applyBorder="1" applyAlignment="1">
      <alignment horizontal="center" vertical="center"/>
    </xf>
    <xf numFmtId="1" fontId="1" fillId="0" borderId="7" xfId="0" applyNumberFormat="1" applyFont="1" applyBorder="1" applyAlignment="1">
      <alignment horizontal="center" vertical="center"/>
    </xf>
    <xf numFmtId="2" fontId="1" fillId="0" borderId="0" xfId="0" applyNumberFormat="1" applyFont="1"/>
    <xf numFmtId="0" fontId="1" fillId="0" borderId="13" xfId="0" applyFont="1" applyBorder="1"/>
    <xf numFmtId="0" fontId="5" fillId="0" borderId="13" xfId="0" applyFont="1" applyBorder="1"/>
    <xf numFmtId="0" fontId="1" fillId="0" borderId="13" xfId="0" applyFont="1" applyBorder="1" applyAlignment="1">
      <alignment horizontal="center"/>
    </xf>
    <xf numFmtId="14" fontId="0" fillId="0" borderId="0" xfId="0" applyNumberFormat="1"/>
    <xf numFmtId="0" fontId="0" fillId="0" borderId="0" xfId="0" applyAlignment="1">
      <alignment horizontal="center" vertical="center"/>
    </xf>
    <xf numFmtId="0" fontId="6" fillId="0" borderId="0" xfId="1" applyAlignment="1">
      <alignment horizontal="center" vertical="center" wrapText="1"/>
    </xf>
    <xf numFmtId="0" fontId="6" fillId="0" borderId="0" xfId="1" applyAlignment="1">
      <alignment horizontal="center" vertical="center"/>
    </xf>
    <xf numFmtId="0" fontId="0" fillId="2" borderId="0" xfId="0" applyFill="1" applyAlignment="1">
      <alignment horizontal="center" vertical="center"/>
    </xf>
    <xf numFmtId="2" fontId="0" fillId="0" borderId="0" xfId="0" applyNumberFormat="1" applyAlignment="1">
      <alignment horizontal="center" vertical="center"/>
    </xf>
    <xf numFmtId="2" fontId="1" fillId="0" borderId="16" xfId="0" applyNumberFormat="1" applyFont="1" applyBorder="1" applyAlignment="1">
      <alignment horizontal="center" vertical="center"/>
    </xf>
    <xf numFmtId="2" fontId="1" fillId="0" borderId="0" xfId="0" applyNumberFormat="1" applyFont="1" applyAlignment="1">
      <alignment horizontal="center" vertical="center"/>
    </xf>
    <xf numFmtId="1" fontId="1" fillId="0" borderId="0" xfId="0" applyNumberFormat="1" applyFont="1"/>
    <xf numFmtId="0" fontId="5" fillId="0" borderId="13" xfId="0" applyFont="1" applyBorder="1" applyAlignment="1">
      <alignment vertical="center"/>
    </xf>
    <xf numFmtId="164" fontId="5" fillId="0" borderId="13" xfId="0" applyNumberFormat="1" applyFont="1" applyBorder="1" applyAlignment="1">
      <alignment horizontal="center" vertical="center"/>
    </xf>
    <xf numFmtId="165" fontId="5" fillId="0" borderId="13" xfId="0" applyNumberFormat="1" applyFont="1" applyBorder="1" applyAlignment="1">
      <alignment horizontal="center" vertical="center"/>
    </xf>
    <xf numFmtId="0" fontId="0" fillId="0" borderId="15" xfId="0" applyBorder="1"/>
    <xf numFmtId="3" fontId="1" fillId="0" borderId="0" xfId="0" applyNumberFormat="1" applyFont="1" applyAlignment="1">
      <alignment horizontal="center" vertical="center"/>
    </xf>
    <xf numFmtId="3" fontId="1" fillId="0" borderId="13" xfId="0" applyNumberFormat="1" applyFont="1" applyBorder="1" applyAlignment="1">
      <alignment horizontal="center" vertical="center"/>
    </xf>
    <xf numFmtId="3" fontId="1" fillId="2" borderId="13" xfId="0" applyNumberFormat="1" applyFont="1" applyFill="1" applyBorder="1" applyAlignment="1">
      <alignment horizontal="center" vertical="center"/>
    </xf>
    <xf numFmtId="0" fontId="1" fillId="0" borderId="0" xfId="0" applyFont="1" applyAlignment="1">
      <alignment vertical="center"/>
    </xf>
    <xf numFmtId="0" fontId="0" fillId="0" borderId="13" xfId="0" applyBorder="1" applyAlignment="1">
      <alignment vertical="center"/>
    </xf>
    <xf numFmtId="0" fontId="0" fillId="0" borderId="0" xfId="0" applyAlignment="1">
      <alignment vertical="center"/>
    </xf>
    <xf numFmtId="0" fontId="8" fillId="0" borderId="0" xfId="0" applyFont="1"/>
    <xf numFmtId="2" fontId="10" fillId="0" borderId="0" xfId="0" applyNumberFormat="1" applyFont="1" applyAlignment="1">
      <alignment horizontal="left" vertical="center" indent="1"/>
    </xf>
    <xf numFmtId="0" fontId="11" fillId="0" borderId="0" xfId="0" applyFont="1"/>
    <xf numFmtId="0" fontId="12" fillId="0" borderId="0" xfId="0" applyFont="1"/>
    <xf numFmtId="3" fontId="0" fillId="0" borderId="0" xfId="0" applyNumberFormat="1"/>
    <xf numFmtId="0" fontId="13" fillId="0" borderId="0" xfId="0" applyFont="1" applyAlignment="1">
      <alignment horizontal="center" vertical="center" wrapText="1"/>
    </xf>
    <xf numFmtId="3" fontId="14" fillId="0" borderId="0" xfId="0" applyNumberFormat="1" applyFont="1"/>
    <xf numFmtId="0" fontId="15" fillId="0" borderId="0" xfId="0" applyFont="1" applyAlignment="1">
      <alignment vertical="top" wrapText="1"/>
    </xf>
    <xf numFmtId="0" fontId="0" fillId="0" borderId="0" xfId="0" applyAlignment="1">
      <alignment vertical="top" wrapText="1"/>
    </xf>
    <xf numFmtId="14" fontId="1" fillId="0" borderId="0" xfId="0" applyNumberFormat="1" applyFont="1" applyAlignment="1">
      <alignment horizontal="center" vertical="center" wrapText="1"/>
    </xf>
    <xf numFmtId="0" fontId="17" fillId="0" borderId="0" xfId="0" applyFont="1"/>
    <xf numFmtId="0" fontId="7" fillId="3" borderId="0" xfId="0" applyFont="1" applyFill="1" applyAlignment="1">
      <alignment vertical="center"/>
    </xf>
    <xf numFmtId="0" fontId="1" fillId="3" borderId="0" xfId="0" applyFont="1" applyFill="1"/>
    <xf numFmtId="0" fontId="0" fillId="3" borderId="0" xfId="0" applyFill="1"/>
    <xf numFmtId="0" fontId="1" fillId="3" borderId="13" xfId="0" applyFont="1" applyFill="1" applyBorder="1"/>
    <xf numFmtId="0" fontId="5" fillId="3" borderId="15" xfId="0" applyFont="1" applyFill="1" applyBorder="1"/>
    <xf numFmtId="165" fontId="5" fillId="3" borderId="23" xfId="0" applyNumberFormat="1" applyFont="1" applyFill="1" applyBorder="1" applyAlignment="1">
      <alignment horizontal="center" vertical="center"/>
    </xf>
    <xf numFmtId="3" fontId="1" fillId="3" borderId="24" xfId="0" applyNumberFormat="1" applyFont="1" applyFill="1" applyBorder="1" applyAlignment="1">
      <alignment horizontal="center" vertical="center"/>
    </xf>
    <xf numFmtId="2" fontId="1" fillId="3" borderId="15" xfId="0" applyNumberFormat="1" applyFont="1" applyFill="1" applyBorder="1" applyAlignment="1">
      <alignment horizontal="center" vertical="center"/>
    </xf>
    <xf numFmtId="0" fontId="1" fillId="3" borderId="0" xfId="0" applyFont="1" applyFill="1" applyAlignment="1">
      <alignment horizontal="left" indent="2"/>
    </xf>
    <xf numFmtId="165" fontId="1" fillId="3" borderId="17" xfId="0" applyNumberFormat="1" applyFont="1" applyFill="1" applyBorder="1" applyAlignment="1">
      <alignment horizontal="center" vertical="center"/>
    </xf>
    <xf numFmtId="3" fontId="1" fillId="3" borderId="18" xfId="0" applyNumberFormat="1" applyFont="1" applyFill="1" applyBorder="1" applyAlignment="1">
      <alignment horizontal="center" vertical="center"/>
    </xf>
    <xf numFmtId="2" fontId="1" fillId="3" borderId="0" xfId="0" applyNumberFormat="1" applyFont="1" applyFill="1" applyAlignment="1">
      <alignment horizontal="center" vertical="center"/>
    </xf>
    <xf numFmtId="165" fontId="1" fillId="3" borderId="0" xfId="0" applyNumberFormat="1" applyFont="1" applyFill="1" applyAlignment="1">
      <alignment horizontal="left" indent="3"/>
    </xf>
    <xf numFmtId="165" fontId="1" fillId="3" borderId="13" xfId="0" applyNumberFormat="1" applyFont="1" applyFill="1" applyBorder="1" applyAlignment="1">
      <alignment horizontal="left" indent="3"/>
    </xf>
    <xf numFmtId="165" fontId="1" fillId="3" borderId="19" xfId="0" applyNumberFormat="1" applyFont="1" applyFill="1" applyBorder="1" applyAlignment="1">
      <alignment horizontal="center" vertical="center"/>
    </xf>
    <xf numFmtId="3" fontId="1" fillId="3" borderId="20" xfId="0" applyNumberFormat="1" applyFont="1" applyFill="1" applyBorder="1" applyAlignment="1">
      <alignment horizontal="center" vertical="center"/>
    </xf>
    <xf numFmtId="2" fontId="1" fillId="3" borderId="13" xfId="0" applyNumberFormat="1" applyFont="1" applyFill="1" applyBorder="1" applyAlignment="1">
      <alignment horizontal="center" vertical="center"/>
    </xf>
    <xf numFmtId="0" fontId="5" fillId="3" borderId="13" xfId="0" applyFont="1" applyFill="1" applyBorder="1" applyAlignment="1">
      <alignment horizontal="left" indent="1"/>
    </xf>
    <xf numFmtId="165" fontId="5" fillId="3" borderId="19" xfId="0" applyNumberFormat="1" applyFont="1" applyFill="1" applyBorder="1" applyAlignment="1">
      <alignment horizontal="center" vertical="center"/>
    </xf>
    <xf numFmtId="2" fontId="5" fillId="3" borderId="13" xfId="0" applyNumberFormat="1" applyFont="1" applyFill="1" applyBorder="1" applyAlignment="1">
      <alignment horizontal="center" vertical="center"/>
    </xf>
    <xf numFmtId="0" fontId="9" fillId="3" borderId="0" xfId="0" applyFont="1" applyFill="1"/>
    <xf numFmtId="0" fontId="5" fillId="2" borderId="0" xfId="0" applyFont="1" applyFill="1" applyAlignment="1">
      <alignment horizontal="left" indent="1"/>
    </xf>
    <xf numFmtId="165" fontId="5" fillId="2" borderId="17" xfId="0" applyNumberFormat="1" applyFont="1" applyFill="1" applyBorder="1" applyAlignment="1">
      <alignment horizontal="center" vertical="center"/>
    </xf>
    <xf numFmtId="3" fontId="5" fillId="2" borderId="18" xfId="0" applyNumberFormat="1" applyFont="1" applyFill="1" applyBorder="1" applyAlignment="1">
      <alignment horizontal="center" vertical="center"/>
    </xf>
    <xf numFmtId="2" fontId="5" fillId="2" borderId="0" xfId="0" applyNumberFormat="1" applyFont="1" applyFill="1" applyAlignment="1">
      <alignment horizontal="center" vertical="center"/>
    </xf>
    <xf numFmtId="0" fontId="13" fillId="2" borderId="0" xfId="0" applyFont="1" applyFill="1" applyAlignment="1">
      <alignment horizontal="center" vertical="center" wrapText="1"/>
    </xf>
    <xf numFmtId="4" fontId="5" fillId="2" borderId="13" xfId="0" applyNumberFormat="1" applyFont="1" applyFill="1" applyBorder="1" applyAlignment="1">
      <alignment horizontal="center" vertical="center"/>
    </xf>
    <xf numFmtId="0" fontId="0" fillId="0" borderId="34" xfId="0" applyBorder="1"/>
    <xf numFmtId="0" fontId="1" fillId="0" borderId="0" xfId="0" applyFont="1" applyAlignment="1">
      <alignment horizontal="center"/>
    </xf>
    <xf numFmtId="3" fontId="1" fillId="2" borderId="0" xfId="0" applyNumberFormat="1" applyFont="1" applyFill="1" applyAlignment="1">
      <alignment horizontal="center" vertical="center"/>
    </xf>
    <xf numFmtId="1" fontId="0" fillId="0" borderId="0" xfId="0" applyNumberFormat="1"/>
    <xf numFmtId="2" fontId="0" fillId="0" borderId="0" xfId="0" applyNumberFormat="1"/>
    <xf numFmtId="166" fontId="0" fillId="0" borderId="0" xfId="0" applyNumberFormat="1"/>
    <xf numFmtId="165" fontId="0" fillId="0" borderId="0" xfId="0" applyNumberFormat="1"/>
    <xf numFmtId="0" fontId="13" fillId="0" borderId="0" xfId="0" applyFont="1"/>
    <xf numFmtId="0" fontId="0" fillId="36" borderId="0" xfId="0" applyFill="1"/>
    <xf numFmtId="0" fontId="35" fillId="36" borderId="0" xfId="0" applyFont="1" applyFill="1"/>
    <xf numFmtId="0" fontId="0" fillId="2" borderId="0" xfId="0" applyFill="1"/>
    <xf numFmtId="0" fontId="35" fillId="2" borderId="0" xfId="0" applyFont="1" applyFill="1"/>
    <xf numFmtId="165" fontId="0" fillId="0" borderId="0" xfId="0" applyNumberFormat="1" applyAlignment="1">
      <alignment horizontal="center" vertical="center"/>
    </xf>
    <xf numFmtId="1" fontId="0" fillId="0" borderId="0" xfId="0" applyNumberFormat="1" applyAlignment="1">
      <alignment horizontal="center" vertical="center"/>
    </xf>
    <xf numFmtId="166" fontId="0" fillId="0" borderId="0" xfId="0" applyNumberFormat="1" applyAlignment="1">
      <alignment horizontal="center" vertical="center"/>
    </xf>
    <xf numFmtId="165" fontId="13" fillId="0" borderId="0" xfId="0" applyNumberFormat="1" applyFont="1" applyAlignment="1">
      <alignment horizontal="center" vertical="center"/>
    </xf>
    <xf numFmtId="0" fontId="13" fillId="0" borderId="0" xfId="0" applyFont="1" applyAlignment="1">
      <alignment horizontal="center" vertical="center"/>
    </xf>
    <xf numFmtId="3" fontId="0" fillId="0" borderId="0" xfId="0" applyNumberFormat="1" applyAlignment="1">
      <alignment horizontal="center" vertical="center"/>
    </xf>
    <xf numFmtId="1" fontId="36" fillId="0" borderId="0" xfId="0" applyNumberFormat="1" applyFont="1" applyAlignment="1">
      <alignment horizontal="center" vertical="center" wrapText="1"/>
    </xf>
    <xf numFmtId="2" fontId="0" fillId="2" borderId="0" xfId="0" applyNumberFormat="1" applyFill="1" applyAlignment="1">
      <alignment horizontal="center" vertical="center"/>
    </xf>
    <xf numFmtId="2" fontId="37" fillId="0" borderId="8" xfId="0" applyNumberFormat="1" applyFont="1" applyBorder="1" applyAlignment="1">
      <alignment horizontal="center" vertical="center"/>
    </xf>
    <xf numFmtId="0" fontId="2" fillId="3" borderId="17" xfId="0" applyFont="1" applyFill="1" applyBorder="1" applyAlignment="1">
      <alignment horizontal="center" wrapText="1"/>
    </xf>
    <xf numFmtId="0" fontId="2" fillId="3" borderId="19" xfId="0" applyFont="1" applyFill="1" applyBorder="1" applyAlignment="1">
      <alignment horizontal="center" wrapText="1"/>
    </xf>
    <xf numFmtId="0" fontId="2" fillId="3" borderId="18"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0" xfId="0" applyFont="1" applyFill="1" applyAlignment="1">
      <alignment horizontal="center" wrapText="1"/>
    </xf>
    <xf numFmtId="0" fontId="2" fillId="3" borderId="13" xfId="0" applyFont="1" applyFill="1" applyBorder="1" applyAlignment="1">
      <alignment horizontal="center"/>
    </xf>
    <xf numFmtId="2" fontId="5" fillId="0" borderId="15" xfId="0" applyNumberFormat="1" applyFont="1" applyBorder="1" applyAlignment="1">
      <alignment horizontal="center"/>
    </xf>
    <xf numFmtId="3" fontId="5" fillId="0" borderId="13" xfId="0" applyNumberFormat="1" applyFont="1" applyBorder="1" applyAlignment="1">
      <alignment horizontal="center" vertical="center"/>
    </xf>
    <xf numFmtId="0" fontId="0" fillId="35" borderId="0" xfId="0" applyFill="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center" vertical="center"/>
    </xf>
    <xf numFmtId="0" fontId="2" fillId="0" borderId="2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3" fillId="0" borderId="9"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979286524549269E-2"/>
          <c:y val="3.5768732849152517E-2"/>
          <c:w val="0.83775738666362087"/>
          <c:h val="0.59805196951824902"/>
        </c:manualLayout>
      </c:layout>
      <c:lineChart>
        <c:grouping val="standard"/>
        <c:varyColors val="0"/>
        <c:ser>
          <c:idx val="0"/>
          <c:order val="0"/>
          <c:tx>
            <c:strRef>
              <c:f>'Úrokové sazby - historie'!$B$2</c:f>
              <c:strCache>
                <c:ptCount val="1"/>
                <c:pt idx="0">
                  <c:v>Oficiální data ČNB
(nové i refinancované)</c:v>
                </c:pt>
              </c:strCache>
            </c:strRef>
          </c:tx>
          <c:spPr>
            <a:ln w="19050" cap="rnd">
              <a:solidFill>
                <a:schemeClr val="accent6"/>
              </a:solidFill>
              <a:prstDash val="solid"/>
              <a:round/>
            </a:ln>
            <a:effectLst/>
          </c:spPr>
          <c:marker>
            <c:symbol val="none"/>
          </c:marker>
          <c:cat>
            <c:numRef>
              <c:f>'Úrokové sazby - historie'!$A$82:$A$250</c:f>
              <c:numCache>
                <c:formatCode>m/d/yyyy</c:formatCode>
                <c:ptCount val="169"/>
                <c:pt idx="0">
                  <c:v>40390</c:v>
                </c:pt>
                <c:pt idx="1">
                  <c:v>40421</c:v>
                </c:pt>
                <c:pt idx="2">
                  <c:v>40451</c:v>
                </c:pt>
                <c:pt idx="3">
                  <c:v>40482</c:v>
                </c:pt>
                <c:pt idx="4">
                  <c:v>40512</c:v>
                </c:pt>
                <c:pt idx="5">
                  <c:v>40543</c:v>
                </c:pt>
                <c:pt idx="6">
                  <c:v>40574</c:v>
                </c:pt>
                <c:pt idx="7">
                  <c:v>40602</c:v>
                </c:pt>
                <c:pt idx="8">
                  <c:v>40633</c:v>
                </c:pt>
                <c:pt idx="9">
                  <c:v>40663</c:v>
                </c:pt>
                <c:pt idx="10">
                  <c:v>40694</c:v>
                </c:pt>
                <c:pt idx="11">
                  <c:v>40724</c:v>
                </c:pt>
                <c:pt idx="12">
                  <c:v>40755</c:v>
                </c:pt>
                <c:pt idx="13">
                  <c:v>40786</c:v>
                </c:pt>
                <c:pt idx="14">
                  <c:v>40816</c:v>
                </c:pt>
                <c:pt idx="15">
                  <c:v>40847</c:v>
                </c:pt>
                <c:pt idx="16">
                  <c:v>40877</c:v>
                </c:pt>
                <c:pt idx="17">
                  <c:v>40908</c:v>
                </c:pt>
                <c:pt idx="18">
                  <c:v>40939</c:v>
                </c:pt>
                <c:pt idx="19">
                  <c:v>40968</c:v>
                </c:pt>
                <c:pt idx="20">
                  <c:v>40999</c:v>
                </c:pt>
                <c:pt idx="21">
                  <c:v>41029</c:v>
                </c:pt>
                <c:pt idx="22">
                  <c:v>41060</c:v>
                </c:pt>
                <c:pt idx="23">
                  <c:v>41090</c:v>
                </c:pt>
                <c:pt idx="24">
                  <c:v>41121</c:v>
                </c:pt>
                <c:pt idx="25">
                  <c:v>41152</c:v>
                </c:pt>
                <c:pt idx="26">
                  <c:v>41182</c:v>
                </c:pt>
                <c:pt idx="27">
                  <c:v>41213</c:v>
                </c:pt>
                <c:pt idx="28">
                  <c:v>41243</c:v>
                </c:pt>
                <c:pt idx="29">
                  <c:v>41274</c:v>
                </c:pt>
                <c:pt idx="30">
                  <c:v>41305</c:v>
                </c:pt>
                <c:pt idx="31">
                  <c:v>41333</c:v>
                </c:pt>
                <c:pt idx="32">
                  <c:v>41364</c:v>
                </c:pt>
                <c:pt idx="33">
                  <c:v>41394</c:v>
                </c:pt>
                <c:pt idx="34">
                  <c:v>41425</c:v>
                </c:pt>
                <c:pt idx="35">
                  <c:v>41455</c:v>
                </c:pt>
                <c:pt idx="36">
                  <c:v>41486</c:v>
                </c:pt>
                <c:pt idx="37">
                  <c:v>41517</c:v>
                </c:pt>
                <c:pt idx="38">
                  <c:v>41547</c:v>
                </c:pt>
                <c:pt idx="39">
                  <c:v>41578</c:v>
                </c:pt>
                <c:pt idx="40">
                  <c:v>41608</c:v>
                </c:pt>
                <c:pt idx="41">
                  <c:v>41639</c:v>
                </c:pt>
                <c:pt idx="42">
                  <c:v>41670</c:v>
                </c:pt>
                <c:pt idx="43">
                  <c:v>41698</c:v>
                </c:pt>
                <c:pt idx="44">
                  <c:v>41729</c:v>
                </c:pt>
                <c:pt idx="45">
                  <c:v>41759</c:v>
                </c:pt>
                <c:pt idx="46">
                  <c:v>41790</c:v>
                </c:pt>
                <c:pt idx="47">
                  <c:v>41820</c:v>
                </c:pt>
                <c:pt idx="48">
                  <c:v>41851</c:v>
                </c:pt>
                <c:pt idx="49">
                  <c:v>41882</c:v>
                </c:pt>
                <c:pt idx="50">
                  <c:v>41912</c:v>
                </c:pt>
                <c:pt idx="51">
                  <c:v>41943</c:v>
                </c:pt>
                <c:pt idx="52">
                  <c:v>41973</c:v>
                </c:pt>
                <c:pt idx="53">
                  <c:v>42004</c:v>
                </c:pt>
                <c:pt idx="54">
                  <c:v>42035</c:v>
                </c:pt>
                <c:pt idx="55">
                  <c:v>42063</c:v>
                </c:pt>
                <c:pt idx="56">
                  <c:v>42094</c:v>
                </c:pt>
                <c:pt idx="57">
                  <c:v>42124</c:v>
                </c:pt>
                <c:pt idx="58">
                  <c:v>42155</c:v>
                </c:pt>
                <c:pt idx="59">
                  <c:v>42185</c:v>
                </c:pt>
                <c:pt idx="60">
                  <c:v>42216</c:v>
                </c:pt>
                <c:pt idx="61">
                  <c:v>42247</c:v>
                </c:pt>
                <c:pt idx="62">
                  <c:v>42277</c:v>
                </c:pt>
                <c:pt idx="63">
                  <c:v>42308</c:v>
                </c:pt>
                <c:pt idx="64">
                  <c:v>42338</c:v>
                </c:pt>
                <c:pt idx="65">
                  <c:v>42369</c:v>
                </c:pt>
                <c:pt idx="66">
                  <c:v>42400</c:v>
                </c:pt>
                <c:pt idx="67">
                  <c:v>42429</c:v>
                </c:pt>
                <c:pt idx="68">
                  <c:v>42460</c:v>
                </c:pt>
                <c:pt idx="69">
                  <c:v>42490</c:v>
                </c:pt>
                <c:pt idx="70">
                  <c:v>42521</c:v>
                </c:pt>
                <c:pt idx="71">
                  <c:v>42551</c:v>
                </c:pt>
                <c:pt idx="72">
                  <c:v>42582</c:v>
                </c:pt>
                <c:pt idx="73">
                  <c:v>42613</c:v>
                </c:pt>
                <c:pt idx="74">
                  <c:v>42643</c:v>
                </c:pt>
                <c:pt idx="75">
                  <c:v>42674</c:v>
                </c:pt>
                <c:pt idx="76">
                  <c:v>42704</c:v>
                </c:pt>
                <c:pt idx="77">
                  <c:v>42735</c:v>
                </c:pt>
                <c:pt idx="78">
                  <c:v>42766</c:v>
                </c:pt>
                <c:pt idx="79">
                  <c:v>42794</c:v>
                </c:pt>
                <c:pt idx="80">
                  <c:v>42825</c:v>
                </c:pt>
                <c:pt idx="81">
                  <c:v>42855</c:v>
                </c:pt>
                <c:pt idx="82">
                  <c:v>42886</c:v>
                </c:pt>
                <c:pt idx="83">
                  <c:v>42916</c:v>
                </c:pt>
                <c:pt idx="84">
                  <c:v>42947</c:v>
                </c:pt>
                <c:pt idx="85">
                  <c:v>42978</c:v>
                </c:pt>
                <c:pt idx="86">
                  <c:v>43008</c:v>
                </c:pt>
                <c:pt idx="87">
                  <c:v>43039</c:v>
                </c:pt>
                <c:pt idx="88">
                  <c:v>43069</c:v>
                </c:pt>
                <c:pt idx="89">
                  <c:v>43100</c:v>
                </c:pt>
                <c:pt idx="90">
                  <c:v>43131</c:v>
                </c:pt>
                <c:pt idx="91">
                  <c:v>43159</c:v>
                </c:pt>
                <c:pt idx="92">
                  <c:v>43190</c:v>
                </c:pt>
                <c:pt idx="93">
                  <c:v>43220</c:v>
                </c:pt>
                <c:pt idx="94">
                  <c:v>43251</c:v>
                </c:pt>
                <c:pt idx="95">
                  <c:v>43281</c:v>
                </c:pt>
                <c:pt idx="96">
                  <c:v>43312</c:v>
                </c:pt>
                <c:pt idx="97">
                  <c:v>43343</c:v>
                </c:pt>
                <c:pt idx="98">
                  <c:v>43373</c:v>
                </c:pt>
                <c:pt idx="99">
                  <c:v>43404</c:v>
                </c:pt>
                <c:pt idx="100">
                  <c:v>43434</c:v>
                </c:pt>
                <c:pt idx="101">
                  <c:v>43465</c:v>
                </c:pt>
                <c:pt idx="102">
                  <c:v>43496</c:v>
                </c:pt>
                <c:pt idx="103">
                  <c:v>43524</c:v>
                </c:pt>
                <c:pt idx="104">
                  <c:v>43555</c:v>
                </c:pt>
                <c:pt idx="105">
                  <c:v>43585</c:v>
                </c:pt>
                <c:pt idx="106">
                  <c:v>43616</c:v>
                </c:pt>
                <c:pt idx="107">
                  <c:v>43646</c:v>
                </c:pt>
                <c:pt idx="108">
                  <c:v>43677</c:v>
                </c:pt>
                <c:pt idx="109">
                  <c:v>43708</c:v>
                </c:pt>
                <c:pt idx="110">
                  <c:v>43738</c:v>
                </c:pt>
                <c:pt idx="111">
                  <c:v>43769</c:v>
                </c:pt>
                <c:pt idx="112">
                  <c:v>43799</c:v>
                </c:pt>
                <c:pt idx="113">
                  <c:v>43830</c:v>
                </c:pt>
                <c:pt idx="114">
                  <c:v>43861</c:v>
                </c:pt>
                <c:pt idx="115">
                  <c:v>43890</c:v>
                </c:pt>
                <c:pt idx="116">
                  <c:v>43921</c:v>
                </c:pt>
                <c:pt idx="117">
                  <c:v>43951</c:v>
                </c:pt>
                <c:pt idx="118">
                  <c:v>43982</c:v>
                </c:pt>
                <c:pt idx="119">
                  <c:v>44012</c:v>
                </c:pt>
                <c:pt idx="120">
                  <c:v>44043</c:v>
                </c:pt>
                <c:pt idx="121">
                  <c:v>44074</c:v>
                </c:pt>
                <c:pt idx="122">
                  <c:v>44104</c:v>
                </c:pt>
                <c:pt idx="123">
                  <c:v>44135</c:v>
                </c:pt>
                <c:pt idx="124">
                  <c:v>44165</c:v>
                </c:pt>
                <c:pt idx="125">
                  <c:v>44196</c:v>
                </c:pt>
                <c:pt idx="126">
                  <c:v>44227</c:v>
                </c:pt>
                <c:pt idx="127">
                  <c:v>44255</c:v>
                </c:pt>
                <c:pt idx="128">
                  <c:v>44286</c:v>
                </c:pt>
                <c:pt idx="129">
                  <c:v>44316</c:v>
                </c:pt>
                <c:pt idx="130">
                  <c:v>44347</c:v>
                </c:pt>
                <c:pt idx="131">
                  <c:v>44377</c:v>
                </c:pt>
                <c:pt idx="132">
                  <c:v>44408</c:v>
                </c:pt>
                <c:pt idx="133">
                  <c:v>44439</c:v>
                </c:pt>
                <c:pt idx="134">
                  <c:v>44469</c:v>
                </c:pt>
                <c:pt idx="135">
                  <c:v>44500</c:v>
                </c:pt>
                <c:pt idx="136">
                  <c:v>44530</c:v>
                </c:pt>
                <c:pt idx="137">
                  <c:v>44561</c:v>
                </c:pt>
                <c:pt idx="138">
                  <c:v>44592</c:v>
                </c:pt>
                <c:pt idx="139">
                  <c:v>44620</c:v>
                </c:pt>
                <c:pt idx="140">
                  <c:v>44651</c:v>
                </c:pt>
                <c:pt idx="141">
                  <c:v>44681</c:v>
                </c:pt>
                <c:pt idx="142">
                  <c:v>44712</c:v>
                </c:pt>
                <c:pt idx="143">
                  <c:v>44742</c:v>
                </c:pt>
                <c:pt idx="144">
                  <c:v>44773</c:v>
                </c:pt>
                <c:pt idx="145">
                  <c:v>44804</c:v>
                </c:pt>
                <c:pt idx="146">
                  <c:v>44834</c:v>
                </c:pt>
                <c:pt idx="147">
                  <c:v>44865</c:v>
                </c:pt>
                <c:pt idx="148">
                  <c:v>44895</c:v>
                </c:pt>
                <c:pt idx="149">
                  <c:v>44926</c:v>
                </c:pt>
                <c:pt idx="150">
                  <c:v>44957</c:v>
                </c:pt>
                <c:pt idx="151">
                  <c:v>44985</c:v>
                </c:pt>
                <c:pt idx="152">
                  <c:v>45016</c:v>
                </c:pt>
                <c:pt idx="153">
                  <c:v>45046</c:v>
                </c:pt>
                <c:pt idx="154">
                  <c:v>45077</c:v>
                </c:pt>
                <c:pt idx="155">
                  <c:v>45107</c:v>
                </c:pt>
                <c:pt idx="156">
                  <c:v>45138</c:v>
                </c:pt>
                <c:pt idx="157">
                  <c:v>45169</c:v>
                </c:pt>
                <c:pt idx="158">
                  <c:v>45199</c:v>
                </c:pt>
                <c:pt idx="159">
                  <c:v>45230</c:v>
                </c:pt>
                <c:pt idx="160">
                  <c:v>45260</c:v>
                </c:pt>
                <c:pt idx="161">
                  <c:v>45291</c:v>
                </c:pt>
                <c:pt idx="162">
                  <c:v>45322</c:v>
                </c:pt>
                <c:pt idx="163">
                  <c:v>45351</c:v>
                </c:pt>
                <c:pt idx="164">
                  <c:v>45382</c:v>
                </c:pt>
                <c:pt idx="165">
                  <c:v>45412</c:v>
                </c:pt>
                <c:pt idx="166">
                  <c:v>45443</c:v>
                </c:pt>
                <c:pt idx="167">
                  <c:v>45473</c:v>
                </c:pt>
                <c:pt idx="168">
                  <c:v>45504</c:v>
                </c:pt>
              </c:numCache>
            </c:numRef>
          </c:cat>
          <c:val>
            <c:numRef>
              <c:f>'Úrokové sazby - historie'!$B$82:$B$250</c:f>
              <c:numCache>
                <c:formatCode>0.00</c:formatCode>
                <c:ptCount val="169"/>
                <c:pt idx="0">
                  <c:v>4.91</c:v>
                </c:pt>
                <c:pt idx="1">
                  <c:v>4.87</c:v>
                </c:pt>
                <c:pt idx="2">
                  <c:v>4.6500000000000004</c:v>
                </c:pt>
                <c:pt idx="3">
                  <c:v>4.5599999999999996</c:v>
                </c:pt>
                <c:pt idx="4">
                  <c:v>4.47</c:v>
                </c:pt>
                <c:pt idx="5">
                  <c:v>4.4000000000000004</c:v>
                </c:pt>
                <c:pt idx="6">
                  <c:v>4.37</c:v>
                </c:pt>
                <c:pt idx="7">
                  <c:v>4.4000000000000004</c:v>
                </c:pt>
                <c:pt idx="8">
                  <c:v>4.32</c:v>
                </c:pt>
                <c:pt idx="9">
                  <c:v>4.32</c:v>
                </c:pt>
                <c:pt idx="10">
                  <c:v>4.24</c:v>
                </c:pt>
                <c:pt idx="11">
                  <c:v>4.2300000000000004</c:v>
                </c:pt>
                <c:pt idx="12">
                  <c:v>4.2</c:v>
                </c:pt>
                <c:pt idx="13">
                  <c:v>4.1900000000000004</c:v>
                </c:pt>
                <c:pt idx="14">
                  <c:v>4.04</c:v>
                </c:pt>
                <c:pt idx="15">
                  <c:v>3.91</c:v>
                </c:pt>
                <c:pt idx="16">
                  <c:v>3.76</c:v>
                </c:pt>
                <c:pt idx="17">
                  <c:v>3.72</c:v>
                </c:pt>
                <c:pt idx="18">
                  <c:v>3.72</c:v>
                </c:pt>
                <c:pt idx="19">
                  <c:v>3.73</c:v>
                </c:pt>
                <c:pt idx="20">
                  <c:v>3.75</c:v>
                </c:pt>
                <c:pt idx="21">
                  <c:v>3.81</c:v>
                </c:pt>
                <c:pt idx="22">
                  <c:v>3.76</c:v>
                </c:pt>
                <c:pt idx="23">
                  <c:v>3.71</c:v>
                </c:pt>
                <c:pt idx="24">
                  <c:v>3.65</c:v>
                </c:pt>
                <c:pt idx="25">
                  <c:v>3.61</c:v>
                </c:pt>
                <c:pt idx="26">
                  <c:v>3.59</c:v>
                </c:pt>
                <c:pt idx="27">
                  <c:v>3.48</c:v>
                </c:pt>
                <c:pt idx="28">
                  <c:v>3.34</c:v>
                </c:pt>
                <c:pt idx="29">
                  <c:v>3.28</c:v>
                </c:pt>
                <c:pt idx="30">
                  <c:v>3.35</c:v>
                </c:pt>
                <c:pt idx="31">
                  <c:v>3.38</c:v>
                </c:pt>
                <c:pt idx="32">
                  <c:v>3.28</c:v>
                </c:pt>
                <c:pt idx="33">
                  <c:v>3.21</c:v>
                </c:pt>
                <c:pt idx="34">
                  <c:v>3.13</c:v>
                </c:pt>
                <c:pt idx="35">
                  <c:v>3.06</c:v>
                </c:pt>
                <c:pt idx="36">
                  <c:v>3.12</c:v>
                </c:pt>
                <c:pt idx="37">
                  <c:v>3.14</c:v>
                </c:pt>
                <c:pt idx="38">
                  <c:v>3.1</c:v>
                </c:pt>
                <c:pt idx="39">
                  <c:v>3.17</c:v>
                </c:pt>
                <c:pt idx="40">
                  <c:v>3.16</c:v>
                </c:pt>
                <c:pt idx="41">
                  <c:v>3.15</c:v>
                </c:pt>
                <c:pt idx="42">
                  <c:v>3.29</c:v>
                </c:pt>
                <c:pt idx="43">
                  <c:v>3.23</c:v>
                </c:pt>
                <c:pt idx="44">
                  <c:v>3.1</c:v>
                </c:pt>
                <c:pt idx="45">
                  <c:v>3.05</c:v>
                </c:pt>
                <c:pt idx="46">
                  <c:v>3</c:v>
                </c:pt>
                <c:pt idx="47">
                  <c:v>2.95</c:v>
                </c:pt>
                <c:pt idx="48">
                  <c:v>2.9</c:v>
                </c:pt>
                <c:pt idx="49">
                  <c:v>2.87</c:v>
                </c:pt>
                <c:pt idx="50">
                  <c:v>2.77</c:v>
                </c:pt>
                <c:pt idx="51">
                  <c:v>2.75</c:v>
                </c:pt>
                <c:pt idx="52">
                  <c:v>2.66</c:v>
                </c:pt>
                <c:pt idx="53">
                  <c:v>2.57</c:v>
                </c:pt>
                <c:pt idx="54">
                  <c:v>2.65</c:v>
                </c:pt>
                <c:pt idx="55">
                  <c:v>2.5099999999999998</c:v>
                </c:pt>
                <c:pt idx="56">
                  <c:v>2.38</c:v>
                </c:pt>
                <c:pt idx="57">
                  <c:v>2.37</c:v>
                </c:pt>
                <c:pt idx="58">
                  <c:v>2.2999999999999998</c:v>
                </c:pt>
                <c:pt idx="59">
                  <c:v>2.25</c:v>
                </c:pt>
                <c:pt idx="60">
                  <c:v>2.2999999999999998</c:v>
                </c:pt>
                <c:pt idx="61">
                  <c:v>2.29</c:v>
                </c:pt>
                <c:pt idx="62">
                  <c:v>2.2999999999999998</c:v>
                </c:pt>
                <c:pt idx="63">
                  <c:v>2.3199999999999998</c:v>
                </c:pt>
                <c:pt idx="64">
                  <c:v>2.2799999999999998</c:v>
                </c:pt>
                <c:pt idx="65">
                  <c:v>2.2200000000000002</c:v>
                </c:pt>
                <c:pt idx="66">
                  <c:v>2.2999999999999998</c:v>
                </c:pt>
                <c:pt idx="67">
                  <c:v>2.25</c:v>
                </c:pt>
                <c:pt idx="68">
                  <c:v>2.16</c:v>
                </c:pt>
                <c:pt idx="69">
                  <c:v>2.17</c:v>
                </c:pt>
                <c:pt idx="70">
                  <c:v>2.12</c:v>
                </c:pt>
                <c:pt idx="71">
                  <c:v>2.0699999999999998</c:v>
                </c:pt>
                <c:pt idx="72">
                  <c:v>2.1</c:v>
                </c:pt>
                <c:pt idx="73">
                  <c:v>2.0299999999999998</c:v>
                </c:pt>
                <c:pt idx="74">
                  <c:v>2</c:v>
                </c:pt>
                <c:pt idx="75">
                  <c:v>2</c:v>
                </c:pt>
                <c:pt idx="76">
                  <c:v>1.91</c:v>
                </c:pt>
                <c:pt idx="77">
                  <c:v>1.96</c:v>
                </c:pt>
                <c:pt idx="78">
                  <c:v>2.06</c:v>
                </c:pt>
                <c:pt idx="79">
                  <c:v>2.02</c:v>
                </c:pt>
                <c:pt idx="80">
                  <c:v>2.06</c:v>
                </c:pt>
                <c:pt idx="81">
                  <c:v>2.09</c:v>
                </c:pt>
                <c:pt idx="82">
                  <c:v>2.1</c:v>
                </c:pt>
                <c:pt idx="83">
                  <c:v>2.11</c:v>
                </c:pt>
                <c:pt idx="84">
                  <c:v>2.11</c:v>
                </c:pt>
                <c:pt idx="85">
                  <c:v>2.1</c:v>
                </c:pt>
                <c:pt idx="86">
                  <c:v>2.12</c:v>
                </c:pt>
                <c:pt idx="87">
                  <c:v>2.17</c:v>
                </c:pt>
                <c:pt idx="88">
                  <c:v>2.19</c:v>
                </c:pt>
                <c:pt idx="89">
                  <c:v>2.2200000000000002</c:v>
                </c:pt>
                <c:pt idx="90">
                  <c:v>2.2999999999999998</c:v>
                </c:pt>
                <c:pt idx="91">
                  <c:v>2.3199999999999998</c:v>
                </c:pt>
                <c:pt idx="92">
                  <c:v>2.41</c:v>
                </c:pt>
                <c:pt idx="93">
                  <c:v>2.44</c:v>
                </c:pt>
                <c:pt idx="94">
                  <c:v>2.4300000000000002</c:v>
                </c:pt>
                <c:pt idx="95">
                  <c:v>2.4300000000000002</c:v>
                </c:pt>
                <c:pt idx="96">
                  <c:v>2.4500000000000002</c:v>
                </c:pt>
                <c:pt idx="97">
                  <c:v>2.4900000000000002</c:v>
                </c:pt>
                <c:pt idx="98">
                  <c:v>2.54</c:v>
                </c:pt>
                <c:pt idx="99">
                  <c:v>2.61</c:v>
                </c:pt>
                <c:pt idx="100">
                  <c:v>2.68</c:v>
                </c:pt>
                <c:pt idx="101">
                  <c:v>2.79</c:v>
                </c:pt>
                <c:pt idx="102">
                  <c:v>2.79</c:v>
                </c:pt>
                <c:pt idx="103">
                  <c:v>2.82</c:v>
                </c:pt>
                <c:pt idx="104">
                  <c:v>2.8</c:v>
                </c:pt>
                <c:pt idx="105">
                  <c:v>2.76</c:v>
                </c:pt>
                <c:pt idx="106">
                  <c:v>2.75</c:v>
                </c:pt>
                <c:pt idx="107">
                  <c:v>2.71</c:v>
                </c:pt>
                <c:pt idx="108">
                  <c:v>2.65</c:v>
                </c:pt>
                <c:pt idx="109">
                  <c:v>2.61</c:v>
                </c:pt>
                <c:pt idx="110">
                  <c:v>2.4900000000000002</c:v>
                </c:pt>
                <c:pt idx="111">
                  <c:v>2.42</c:v>
                </c:pt>
                <c:pt idx="112">
                  <c:v>2.38</c:v>
                </c:pt>
                <c:pt idx="113">
                  <c:v>2.35</c:v>
                </c:pt>
                <c:pt idx="114">
                  <c:v>2.38</c:v>
                </c:pt>
                <c:pt idx="115">
                  <c:v>2.4300000000000002</c:v>
                </c:pt>
                <c:pt idx="116">
                  <c:v>2.42</c:v>
                </c:pt>
                <c:pt idx="117">
                  <c:v>2.37</c:v>
                </c:pt>
                <c:pt idx="118">
                  <c:v>2.39</c:v>
                </c:pt>
                <c:pt idx="119">
                  <c:v>2.2999999999999998</c:v>
                </c:pt>
                <c:pt idx="120">
                  <c:v>2.23</c:v>
                </c:pt>
                <c:pt idx="121">
                  <c:v>2.17</c:v>
                </c:pt>
                <c:pt idx="122">
                  <c:v>2.12</c:v>
                </c:pt>
                <c:pt idx="123">
                  <c:v>2.08</c:v>
                </c:pt>
                <c:pt idx="124">
                  <c:v>2.04</c:v>
                </c:pt>
                <c:pt idx="125">
                  <c:v>2.0099999999999998</c:v>
                </c:pt>
                <c:pt idx="126">
                  <c:v>1.99</c:v>
                </c:pt>
                <c:pt idx="127">
                  <c:v>1.99</c:v>
                </c:pt>
                <c:pt idx="128">
                  <c:v>1.98</c:v>
                </c:pt>
                <c:pt idx="129">
                  <c:v>2.0099999999999998</c:v>
                </c:pt>
                <c:pt idx="130">
                  <c:v>2.06</c:v>
                </c:pt>
                <c:pt idx="131">
                  <c:v>2.12</c:v>
                </c:pt>
                <c:pt idx="132">
                  <c:v>2.2000000000000002</c:v>
                </c:pt>
                <c:pt idx="133">
                  <c:v>2.27</c:v>
                </c:pt>
                <c:pt idx="134">
                  <c:v>2.37</c:v>
                </c:pt>
                <c:pt idx="135" formatCode="General">
                  <c:v>2.48</c:v>
                </c:pt>
                <c:pt idx="136" formatCode="General">
                  <c:v>2.63</c:v>
                </c:pt>
                <c:pt idx="137" formatCode="General">
                  <c:v>2.85</c:v>
                </c:pt>
                <c:pt idx="138" formatCode="General">
                  <c:v>3.16</c:v>
                </c:pt>
                <c:pt idx="139" formatCode="General">
                  <c:v>3.46</c:v>
                </c:pt>
                <c:pt idx="140" formatCode="General">
                  <c:v>3.73</c:v>
                </c:pt>
                <c:pt idx="141" formatCode="General">
                  <c:v>3.86</c:v>
                </c:pt>
                <c:pt idx="142" formatCode="General">
                  <c:v>4.04</c:v>
                </c:pt>
                <c:pt idx="143" formatCode="General">
                  <c:v>4.26</c:v>
                </c:pt>
                <c:pt idx="144" formatCode="General">
                  <c:v>4.53</c:v>
                </c:pt>
                <c:pt idx="145" formatCode="General">
                  <c:v>4.55</c:v>
                </c:pt>
                <c:pt idx="146" formatCode="General">
                  <c:v>4.6399999999999997</c:v>
                </c:pt>
                <c:pt idx="147" formatCode="General">
                  <c:v>4.63</c:v>
                </c:pt>
                <c:pt idx="148" formatCode="General">
                  <c:v>4.6100000000000003</c:v>
                </c:pt>
                <c:pt idx="149" formatCode="General">
                  <c:v>4.68</c:v>
                </c:pt>
                <c:pt idx="150" formatCode="General">
                  <c:v>4.6399999999999997</c:v>
                </c:pt>
                <c:pt idx="151" formatCode="General">
                  <c:v>4.8499999999999996</c:v>
                </c:pt>
                <c:pt idx="152" formatCode="General">
                  <c:v>4.99</c:v>
                </c:pt>
                <c:pt idx="153" formatCode="General">
                  <c:v>5.12</c:v>
                </c:pt>
                <c:pt idx="154" formatCode="General">
                  <c:v>5.13</c:v>
                </c:pt>
                <c:pt idx="155" formatCode="General">
                  <c:v>5.23</c:v>
                </c:pt>
                <c:pt idx="156" formatCode="General">
                  <c:v>5.28</c:v>
                </c:pt>
                <c:pt idx="157" formatCode="General">
                  <c:v>5.33</c:v>
                </c:pt>
                <c:pt idx="158" formatCode="General">
                  <c:v>5.34</c:v>
                </c:pt>
                <c:pt idx="159" formatCode="General">
                  <c:v>5.31</c:v>
                </c:pt>
                <c:pt idx="160" formatCode="General">
                  <c:v>5.31</c:v>
                </c:pt>
                <c:pt idx="161" formatCode="General">
                  <c:v>5.31</c:v>
                </c:pt>
                <c:pt idx="162" formatCode="General">
                  <c:v>5.12</c:v>
                </c:pt>
                <c:pt idx="163" formatCode="General">
                  <c:v>5.08</c:v>
                </c:pt>
                <c:pt idx="164" formatCode="General">
                  <c:v>5.05</c:v>
                </c:pt>
                <c:pt idx="165" formatCode="General">
                  <c:v>4.93</c:v>
                </c:pt>
                <c:pt idx="166" formatCode="General">
                  <c:v>4.9000000000000004</c:v>
                </c:pt>
                <c:pt idx="167" formatCode="General">
                  <c:v>4.92</c:v>
                </c:pt>
              </c:numCache>
            </c:numRef>
          </c:val>
          <c:smooth val="0"/>
          <c:extLst>
            <c:ext xmlns:c16="http://schemas.microsoft.com/office/drawing/2014/chart" uri="{C3380CC4-5D6E-409C-BE32-E72D297353CC}">
              <c16:uniqueId val="{00000000-1EFD-4892-BCCF-D0DF09DBDB8A}"/>
            </c:ext>
          </c:extLst>
        </c:ser>
        <c:ser>
          <c:idx val="2"/>
          <c:order val="1"/>
          <c:tx>
            <c:strRef>
              <c:f>'Úrokové sazby - historie'!$C$2</c:f>
              <c:strCache>
                <c:ptCount val="1"/>
                <c:pt idx="0">
                  <c:v>Oficální data ČNB
(nové)</c:v>
                </c:pt>
              </c:strCache>
            </c:strRef>
          </c:tx>
          <c:spPr>
            <a:ln w="9525" cap="rnd">
              <a:solidFill>
                <a:schemeClr val="accent1"/>
              </a:solidFill>
              <a:round/>
            </a:ln>
            <a:effectLst/>
          </c:spPr>
          <c:marker>
            <c:symbol val="none"/>
          </c:marker>
          <c:cat>
            <c:numRef>
              <c:f>'Úrokové sazby - historie'!$A$82:$A$250</c:f>
              <c:numCache>
                <c:formatCode>m/d/yyyy</c:formatCode>
                <c:ptCount val="169"/>
                <c:pt idx="0">
                  <c:v>40390</c:v>
                </c:pt>
                <c:pt idx="1">
                  <c:v>40421</c:v>
                </c:pt>
                <c:pt idx="2">
                  <c:v>40451</c:v>
                </c:pt>
                <c:pt idx="3">
                  <c:v>40482</c:v>
                </c:pt>
                <c:pt idx="4">
                  <c:v>40512</c:v>
                </c:pt>
                <c:pt idx="5">
                  <c:v>40543</c:v>
                </c:pt>
                <c:pt idx="6">
                  <c:v>40574</c:v>
                </c:pt>
                <c:pt idx="7">
                  <c:v>40602</c:v>
                </c:pt>
                <c:pt idx="8">
                  <c:v>40633</c:v>
                </c:pt>
                <c:pt idx="9">
                  <c:v>40663</c:v>
                </c:pt>
                <c:pt idx="10">
                  <c:v>40694</c:v>
                </c:pt>
                <c:pt idx="11">
                  <c:v>40724</c:v>
                </c:pt>
                <c:pt idx="12">
                  <c:v>40755</c:v>
                </c:pt>
                <c:pt idx="13">
                  <c:v>40786</c:v>
                </c:pt>
                <c:pt idx="14">
                  <c:v>40816</c:v>
                </c:pt>
                <c:pt idx="15">
                  <c:v>40847</c:v>
                </c:pt>
                <c:pt idx="16">
                  <c:v>40877</c:v>
                </c:pt>
                <c:pt idx="17">
                  <c:v>40908</c:v>
                </c:pt>
                <c:pt idx="18">
                  <c:v>40939</c:v>
                </c:pt>
                <c:pt idx="19">
                  <c:v>40968</c:v>
                </c:pt>
                <c:pt idx="20">
                  <c:v>40999</c:v>
                </c:pt>
                <c:pt idx="21">
                  <c:v>41029</c:v>
                </c:pt>
                <c:pt idx="22">
                  <c:v>41060</c:v>
                </c:pt>
                <c:pt idx="23">
                  <c:v>41090</c:v>
                </c:pt>
                <c:pt idx="24">
                  <c:v>41121</c:v>
                </c:pt>
                <c:pt idx="25">
                  <c:v>41152</c:v>
                </c:pt>
                <c:pt idx="26">
                  <c:v>41182</c:v>
                </c:pt>
                <c:pt idx="27">
                  <c:v>41213</c:v>
                </c:pt>
                <c:pt idx="28">
                  <c:v>41243</c:v>
                </c:pt>
                <c:pt idx="29">
                  <c:v>41274</c:v>
                </c:pt>
                <c:pt idx="30">
                  <c:v>41305</c:v>
                </c:pt>
                <c:pt idx="31">
                  <c:v>41333</c:v>
                </c:pt>
                <c:pt idx="32">
                  <c:v>41364</c:v>
                </c:pt>
                <c:pt idx="33">
                  <c:v>41394</c:v>
                </c:pt>
                <c:pt idx="34">
                  <c:v>41425</c:v>
                </c:pt>
                <c:pt idx="35">
                  <c:v>41455</c:v>
                </c:pt>
                <c:pt idx="36">
                  <c:v>41486</c:v>
                </c:pt>
                <c:pt idx="37">
                  <c:v>41517</c:v>
                </c:pt>
                <c:pt idx="38">
                  <c:v>41547</c:v>
                </c:pt>
                <c:pt idx="39">
                  <c:v>41578</c:v>
                </c:pt>
                <c:pt idx="40">
                  <c:v>41608</c:v>
                </c:pt>
                <c:pt idx="41">
                  <c:v>41639</c:v>
                </c:pt>
                <c:pt idx="42">
                  <c:v>41670</c:v>
                </c:pt>
                <c:pt idx="43">
                  <c:v>41698</c:v>
                </c:pt>
                <c:pt idx="44">
                  <c:v>41729</c:v>
                </c:pt>
                <c:pt idx="45">
                  <c:v>41759</c:v>
                </c:pt>
                <c:pt idx="46">
                  <c:v>41790</c:v>
                </c:pt>
                <c:pt idx="47">
                  <c:v>41820</c:v>
                </c:pt>
                <c:pt idx="48">
                  <c:v>41851</c:v>
                </c:pt>
                <c:pt idx="49">
                  <c:v>41882</c:v>
                </c:pt>
                <c:pt idx="50">
                  <c:v>41912</c:v>
                </c:pt>
                <c:pt idx="51">
                  <c:v>41943</c:v>
                </c:pt>
                <c:pt idx="52">
                  <c:v>41973</c:v>
                </c:pt>
                <c:pt idx="53">
                  <c:v>42004</c:v>
                </c:pt>
                <c:pt idx="54">
                  <c:v>42035</c:v>
                </c:pt>
                <c:pt idx="55">
                  <c:v>42063</c:v>
                </c:pt>
                <c:pt idx="56">
                  <c:v>42094</c:v>
                </c:pt>
                <c:pt idx="57">
                  <c:v>42124</c:v>
                </c:pt>
                <c:pt idx="58">
                  <c:v>42155</c:v>
                </c:pt>
                <c:pt idx="59">
                  <c:v>42185</c:v>
                </c:pt>
                <c:pt idx="60">
                  <c:v>42216</c:v>
                </c:pt>
                <c:pt idx="61">
                  <c:v>42247</c:v>
                </c:pt>
                <c:pt idx="62">
                  <c:v>42277</c:v>
                </c:pt>
                <c:pt idx="63">
                  <c:v>42308</c:v>
                </c:pt>
                <c:pt idx="64">
                  <c:v>42338</c:v>
                </c:pt>
                <c:pt idx="65">
                  <c:v>42369</c:v>
                </c:pt>
                <c:pt idx="66">
                  <c:v>42400</c:v>
                </c:pt>
                <c:pt idx="67">
                  <c:v>42429</c:v>
                </c:pt>
                <c:pt idx="68">
                  <c:v>42460</c:v>
                </c:pt>
                <c:pt idx="69">
                  <c:v>42490</c:v>
                </c:pt>
                <c:pt idx="70">
                  <c:v>42521</c:v>
                </c:pt>
                <c:pt idx="71">
                  <c:v>42551</c:v>
                </c:pt>
                <c:pt idx="72">
                  <c:v>42582</c:v>
                </c:pt>
                <c:pt idx="73">
                  <c:v>42613</c:v>
                </c:pt>
                <c:pt idx="74">
                  <c:v>42643</c:v>
                </c:pt>
                <c:pt idx="75">
                  <c:v>42674</c:v>
                </c:pt>
                <c:pt idx="76">
                  <c:v>42704</c:v>
                </c:pt>
                <c:pt idx="77">
                  <c:v>42735</c:v>
                </c:pt>
                <c:pt idx="78">
                  <c:v>42766</c:v>
                </c:pt>
                <c:pt idx="79">
                  <c:v>42794</c:v>
                </c:pt>
                <c:pt idx="80">
                  <c:v>42825</c:v>
                </c:pt>
                <c:pt idx="81">
                  <c:v>42855</c:v>
                </c:pt>
                <c:pt idx="82">
                  <c:v>42886</c:v>
                </c:pt>
                <c:pt idx="83">
                  <c:v>42916</c:v>
                </c:pt>
                <c:pt idx="84">
                  <c:v>42947</c:v>
                </c:pt>
                <c:pt idx="85">
                  <c:v>42978</c:v>
                </c:pt>
                <c:pt idx="86">
                  <c:v>43008</c:v>
                </c:pt>
                <c:pt idx="87">
                  <c:v>43039</c:v>
                </c:pt>
                <c:pt idx="88">
                  <c:v>43069</c:v>
                </c:pt>
                <c:pt idx="89">
                  <c:v>43100</c:v>
                </c:pt>
                <c:pt idx="90">
                  <c:v>43131</c:v>
                </c:pt>
                <c:pt idx="91">
                  <c:v>43159</c:v>
                </c:pt>
                <c:pt idx="92">
                  <c:v>43190</c:v>
                </c:pt>
                <c:pt idx="93">
                  <c:v>43220</c:v>
                </c:pt>
                <c:pt idx="94">
                  <c:v>43251</c:v>
                </c:pt>
                <c:pt idx="95">
                  <c:v>43281</c:v>
                </c:pt>
                <c:pt idx="96">
                  <c:v>43312</c:v>
                </c:pt>
                <c:pt idx="97">
                  <c:v>43343</c:v>
                </c:pt>
                <c:pt idx="98">
                  <c:v>43373</c:v>
                </c:pt>
                <c:pt idx="99">
                  <c:v>43404</c:v>
                </c:pt>
                <c:pt idx="100">
                  <c:v>43434</c:v>
                </c:pt>
                <c:pt idx="101">
                  <c:v>43465</c:v>
                </c:pt>
                <c:pt idx="102">
                  <c:v>43496</c:v>
                </c:pt>
                <c:pt idx="103">
                  <c:v>43524</c:v>
                </c:pt>
                <c:pt idx="104">
                  <c:v>43555</c:v>
                </c:pt>
                <c:pt idx="105">
                  <c:v>43585</c:v>
                </c:pt>
                <c:pt idx="106">
                  <c:v>43616</c:v>
                </c:pt>
                <c:pt idx="107">
                  <c:v>43646</c:v>
                </c:pt>
                <c:pt idx="108">
                  <c:v>43677</c:v>
                </c:pt>
                <c:pt idx="109">
                  <c:v>43708</c:v>
                </c:pt>
                <c:pt idx="110">
                  <c:v>43738</c:v>
                </c:pt>
                <c:pt idx="111">
                  <c:v>43769</c:v>
                </c:pt>
                <c:pt idx="112">
                  <c:v>43799</c:v>
                </c:pt>
                <c:pt idx="113">
                  <c:v>43830</c:v>
                </c:pt>
                <c:pt idx="114">
                  <c:v>43861</c:v>
                </c:pt>
                <c:pt idx="115">
                  <c:v>43890</c:v>
                </c:pt>
                <c:pt idx="116">
                  <c:v>43921</c:v>
                </c:pt>
                <c:pt idx="117">
                  <c:v>43951</c:v>
                </c:pt>
                <c:pt idx="118">
                  <c:v>43982</c:v>
                </c:pt>
                <c:pt idx="119">
                  <c:v>44012</c:v>
                </c:pt>
                <c:pt idx="120">
                  <c:v>44043</c:v>
                </c:pt>
                <c:pt idx="121">
                  <c:v>44074</c:v>
                </c:pt>
                <c:pt idx="122">
                  <c:v>44104</c:v>
                </c:pt>
                <c:pt idx="123">
                  <c:v>44135</c:v>
                </c:pt>
                <c:pt idx="124">
                  <c:v>44165</c:v>
                </c:pt>
                <c:pt idx="125">
                  <c:v>44196</c:v>
                </c:pt>
                <c:pt idx="126">
                  <c:v>44227</c:v>
                </c:pt>
                <c:pt idx="127">
                  <c:v>44255</c:v>
                </c:pt>
                <c:pt idx="128">
                  <c:v>44286</c:v>
                </c:pt>
                <c:pt idx="129">
                  <c:v>44316</c:v>
                </c:pt>
                <c:pt idx="130">
                  <c:v>44347</c:v>
                </c:pt>
                <c:pt idx="131">
                  <c:v>44377</c:v>
                </c:pt>
                <c:pt idx="132">
                  <c:v>44408</c:v>
                </c:pt>
                <c:pt idx="133">
                  <c:v>44439</c:v>
                </c:pt>
                <c:pt idx="134">
                  <c:v>44469</c:v>
                </c:pt>
                <c:pt idx="135">
                  <c:v>44500</c:v>
                </c:pt>
                <c:pt idx="136">
                  <c:v>44530</c:v>
                </c:pt>
                <c:pt idx="137">
                  <c:v>44561</c:v>
                </c:pt>
                <c:pt idx="138">
                  <c:v>44592</c:v>
                </c:pt>
                <c:pt idx="139">
                  <c:v>44620</c:v>
                </c:pt>
                <c:pt idx="140">
                  <c:v>44651</c:v>
                </c:pt>
                <c:pt idx="141">
                  <c:v>44681</c:v>
                </c:pt>
                <c:pt idx="142">
                  <c:v>44712</c:v>
                </c:pt>
                <c:pt idx="143">
                  <c:v>44742</c:v>
                </c:pt>
                <c:pt idx="144">
                  <c:v>44773</c:v>
                </c:pt>
                <c:pt idx="145">
                  <c:v>44804</c:v>
                </c:pt>
                <c:pt idx="146">
                  <c:v>44834</c:v>
                </c:pt>
                <c:pt idx="147">
                  <c:v>44865</c:v>
                </c:pt>
                <c:pt idx="148">
                  <c:v>44895</c:v>
                </c:pt>
                <c:pt idx="149">
                  <c:v>44926</c:v>
                </c:pt>
                <c:pt idx="150">
                  <c:v>44957</c:v>
                </c:pt>
                <c:pt idx="151">
                  <c:v>44985</c:v>
                </c:pt>
                <c:pt idx="152">
                  <c:v>45016</c:v>
                </c:pt>
                <c:pt idx="153">
                  <c:v>45046</c:v>
                </c:pt>
                <c:pt idx="154">
                  <c:v>45077</c:v>
                </c:pt>
                <c:pt idx="155">
                  <c:v>45107</c:v>
                </c:pt>
                <c:pt idx="156">
                  <c:v>45138</c:v>
                </c:pt>
                <c:pt idx="157">
                  <c:v>45169</c:v>
                </c:pt>
                <c:pt idx="158">
                  <c:v>45199</c:v>
                </c:pt>
                <c:pt idx="159">
                  <c:v>45230</c:v>
                </c:pt>
                <c:pt idx="160">
                  <c:v>45260</c:v>
                </c:pt>
                <c:pt idx="161">
                  <c:v>45291</c:v>
                </c:pt>
                <c:pt idx="162">
                  <c:v>45322</c:v>
                </c:pt>
                <c:pt idx="163">
                  <c:v>45351</c:v>
                </c:pt>
                <c:pt idx="164">
                  <c:v>45382</c:v>
                </c:pt>
                <c:pt idx="165">
                  <c:v>45412</c:v>
                </c:pt>
                <c:pt idx="166">
                  <c:v>45443</c:v>
                </c:pt>
                <c:pt idx="167">
                  <c:v>45473</c:v>
                </c:pt>
                <c:pt idx="168">
                  <c:v>45504</c:v>
                </c:pt>
              </c:numCache>
            </c:numRef>
          </c:cat>
          <c:val>
            <c:numRef>
              <c:f>'Úrokové sazby - historie'!$C$82:$C$250</c:f>
              <c:numCache>
                <c:formatCode>0.00</c:formatCode>
                <c:ptCount val="169"/>
                <c:pt idx="42">
                  <c:v>3.2</c:v>
                </c:pt>
                <c:pt idx="43">
                  <c:v>3.13</c:v>
                </c:pt>
                <c:pt idx="44">
                  <c:v>2.99</c:v>
                </c:pt>
                <c:pt idx="45">
                  <c:v>2.97</c:v>
                </c:pt>
                <c:pt idx="46">
                  <c:v>2.88</c:v>
                </c:pt>
                <c:pt idx="47">
                  <c:v>2.83</c:v>
                </c:pt>
                <c:pt idx="48">
                  <c:v>2.76</c:v>
                </c:pt>
                <c:pt idx="49">
                  <c:v>2.72</c:v>
                </c:pt>
                <c:pt idx="50">
                  <c:v>2.56</c:v>
                </c:pt>
                <c:pt idx="51">
                  <c:v>2.57</c:v>
                </c:pt>
                <c:pt idx="52">
                  <c:v>2.5</c:v>
                </c:pt>
                <c:pt idx="53">
                  <c:v>2.4</c:v>
                </c:pt>
                <c:pt idx="54">
                  <c:v>2.46</c:v>
                </c:pt>
                <c:pt idx="55">
                  <c:v>2.34</c:v>
                </c:pt>
                <c:pt idx="56">
                  <c:v>2.19</c:v>
                </c:pt>
                <c:pt idx="57">
                  <c:v>2.15</c:v>
                </c:pt>
                <c:pt idx="58">
                  <c:v>2.1</c:v>
                </c:pt>
                <c:pt idx="59">
                  <c:v>2.0699999999999998</c:v>
                </c:pt>
                <c:pt idx="60">
                  <c:v>2.11</c:v>
                </c:pt>
                <c:pt idx="61">
                  <c:v>2.13</c:v>
                </c:pt>
                <c:pt idx="62">
                  <c:v>2.14</c:v>
                </c:pt>
                <c:pt idx="63">
                  <c:v>2.16</c:v>
                </c:pt>
                <c:pt idx="64">
                  <c:v>2.11</c:v>
                </c:pt>
                <c:pt idx="65">
                  <c:v>2.09</c:v>
                </c:pt>
                <c:pt idx="66">
                  <c:v>2.08</c:v>
                </c:pt>
                <c:pt idx="67">
                  <c:v>2.0699999999999998</c:v>
                </c:pt>
                <c:pt idx="68">
                  <c:v>2.0099999999999998</c:v>
                </c:pt>
                <c:pt idx="69">
                  <c:v>2.02</c:v>
                </c:pt>
                <c:pt idx="70">
                  <c:v>1.95</c:v>
                </c:pt>
                <c:pt idx="71">
                  <c:v>1.93</c:v>
                </c:pt>
                <c:pt idx="72">
                  <c:v>1.93</c:v>
                </c:pt>
                <c:pt idx="73">
                  <c:v>1.89</c:v>
                </c:pt>
                <c:pt idx="74">
                  <c:v>1.86</c:v>
                </c:pt>
                <c:pt idx="75">
                  <c:v>1.86</c:v>
                </c:pt>
                <c:pt idx="76">
                  <c:v>1.81</c:v>
                </c:pt>
                <c:pt idx="77">
                  <c:v>1.8</c:v>
                </c:pt>
                <c:pt idx="78">
                  <c:v>1.87</c:v>
                </c:pt>
                <c:pt idx="79">
                  <c:v>1.91</c:v>
                </c:pt>
                <c:pt idx="80">
                  <c:v>1.97</c:v>
                </c:pt>
                <c:pt idx="81">
                  <c:v>2.02</c:v>
                </c:pt>
                <c:pt idx="82">
                  <c:v>2.04</c:v>
                </c:pt>
                <c:pt idx="83">
                  <c:v>2.0499999999999998</c:v>
                </c:pt>
                <c:pt idx="84">
                  <c:v>2.0499999999999998</c:v>
                </c:pt>
                <c:pt idx="85">
                  <c:v>2.04</c:v>
                </c:pt>
                <c:pt idx="86">
                  <c:v>2.0499999999999998</c:v>
                </c:pt>
                <c:pt idx="87">
                  <c:v>2.11</c:v>
                </c:pt>
                <c:pt idx="88">
                  <c:v>2.15</c:v>
                </c:pt>
                <c:pt idx="89">
                  <c:v>2.19</c:v>
                </c:pt>
                <c:pt idx="90">
                  <c:v>2.2599999999999998</c:v>
                </c:pt>
                <c:pt idx="91">
                  <c:v>2.33</c:v>
                </c:pt>
                <c:pt idx="92">
                  <c:v>2.44</c:v>
                </c:pt>
                <c:pt idx="93">
                  <c:v>2.48</c:v>
                </c:pt>
                <c:pt idx="94">
                  <c:v>2.4900000000000002</c:v>
                </c:pt>
                <c:pt idx="95">
                  <c:v>2.48</c:v>
                </c:pt>
                <c:pt idx="96">
                  <c:v>2.4900000000000002</c:v>
                </c:pt>
                <c:pt idx="97">
                  <c:v>2.5299999999999998</c:v>
                </c:pt>
                <c:pt idx="98">
                  <c:v>2.58</c:v>
                </c:pt>
                <c:pt idx="99">
                  <c:v>2.67</c:v>
                </c:pt>
                <c:pt idx="100">
                  <c:v>2.78</c:v>
                </c:pt>
                <c:pt idx="101">
                  <c:v>2.91</c:v>
                </c:pt>
                <c:pt idx="102">
                  <c:v>2.97</c:v>
                </c:pt>
                <c:pt idx="103">
                  <c:v>2.99</c:v>
                </c:pt>
                <c:pt idx="104">
                  <c:v>2.92</c:v>
                </c:pt>
                <c:pt idx="105">
                  <c:v>2.86</c:v>
                </c:pt>
                <c:pt idx="106">
                  <c:v>2.82</c:v>
                </c:pt>
                <c:pt idx="107">
                  <c:v>2.76</c:v>
                </c:pt>
                <c:pt idx="108">
                  <c:v>2.69</c:v>
                </c:pt>
                <c:pt idx="109">
                  <c:v>2.64</c:v>
                </c:pt>
                <c:pt idx="110">
                  <c:v>2.4900000000000002</c:v>
                </c:pt>
                <c:pt idx="111">
                  <c:v>2.4</c:v>
                </c:pt>
                <c:pt idx="112">
                  <c:v>2.36</c:v>
                </c:pt>
                <c:pt idx="113">
                  <c:v>2.35</c:v>
                </c:pt>
                <c:pt idx="114">
                  <c:v>2.36</c:v>
                </c:pt>
                <c:pt idx="115">
                  <c:v>2.4300000000000002</c:v>
                </c:pt>
                <c:pt idx="116">
                  <c:v>2.44</c:v>
                </c:pt>
                <c:pt idx="117">
                  <c:v>2.38</c:v>
                </c:pt>
                <c:pt idx="118">
                  <c:v>2.2999999999999998</c:v>
                </c:pt>
                <c:pt idx="119">
                  <c:v>2.21</c:v>
                </c:pt>
                <c:pt idx="120">
                  <c:v>2.13</c:v>
                </c:pt>
                <c:pt idx="121">
                  <c:v>2.1</c:v>
                </c:pt>
                <c:pt idx="122">
                  <c:v>2.0699999999999998</c:v>
                </c:pt>
                <c:pt idx="123">
                  <c:v>2.0299999999999998</c:v>
                </c:pt>
                <c:pt idx="124">
                  <c:v>1.99</c:v>
                </c:pt>
                <c:pt idx="125">
                  <c:v>1.96</c:v>
                </c:pt>
                <c:pt idx="126">
                  <c:v>1.93</c:v>
                </c:pt>
                <c:pt idx="127">
                  <c:v>1.94</c:v>
                </c:pt>
                <c:pt idx="128">
                  <c:v>1.95</c:v>
                </c:pt>
                <c:pt idx="129">
                  <c:v>1.99</c:v>
                </c:pt>
                <c:pt idx="130">
                  <c:v>2.0499999999999998</c:v>
                </c:pt>
                <c:pt idx="131">
                  <c:v>2.13</c:v>
                </c:pt>
                <c:pt idx="132">
                  <c:v>2.2200000000000002</c:v>
                </c:pt>
                <c:pt idx="133">
                  <c:v>2.31</c:v>
                </c:pt>
                <c:pt idx="134">
                  <c:v>2.42</c:v>
                </c:pt>
                <c:pt idx="135">
                  <c:v>2.54</c:v>
                </c:pt>
                <c:pt idx="136">
                  <c:v>2.71</c:v>
                </c:pt>
                <c:pt idx="137">
                  <c:v>3.01</c:v>
                </c:pt>
                <c:pt idx="138">
                  <c:v>3.4</c:v>
                </c:pt>
                <c:pt idx="139" formatCode="General">
                  <c:v>3.85</c:v>
                </c:pt>
                <c:pt idx="140" formatCode="General">
                  <c:v>4.1900000000000004</c:v>
                </c:pt>
                <c:pt idx="141" formatCode="General">
                  <c:v>4.42</c:v>
                </c:pt>
                <c:pt idx="142" formatCode="General">
                  <c:v>4.67</c:v>
                </c:pt>
                <c:pt idx="143" formatCode="General">
                  <c:v>5.05</c:v>
                </c:pt>
                <c:pt idx="144" formatCode="General">
                  <c:v>5.49</c:v>
                </c:pt>
                <c:pt idx="145" formatCode="General">
                  <c:v>5.85</c:v>
                </c:pt>
                <c:pt idx="146" formatCode="General">
                  <c:v>5.91</c:v>
                </c:pt>
                <c:pt idx="147" formatCode="General">
                  <c:v>5.97</c:v>
                </c:pt>
                <c:pt idx="148" formatCode="General">
                  <c:v>6.07</c:v>
                </c:pt>
                <c:pt idx="149" formatCode="General">
                  <c:v>6.08</c:v>
                </c:pt>
                <c:pt idx="150" formatCode="General">
                  <c:v>6.03</c:v>
                </c:pt>
                <c:pt idx="151" formatCode="General">
                  <c:v>5.98</c:v>
                </c:pt>
                <c:pt idx="152" formatCode="General">
                  <c:v>5.94</c:v>
                </c:pt>
                <c:pt idx="153" formatCode="General">
                  <c:v>5.98</c:v>
                </c:pt>
                <c:pt idx="154" formatCode="General">
                  <c:v>5.99</c:v>
                </c:pt>
                <c:pt idx="155" formatCode="General">
                  <c:v>5.96</c:v>
                </c:pt>
                <c:pt idx="156" formatCode="General">
                  <c:v>5.9</c:v>
                </c:pt>
                <c:pt idx="157" formatCode="General">
                  <c:v>5.87</c:v>
                </c:pt>
                <c:pt idx="158" formatCode="General">
                  <c:v>5.83</c:v>
                </c:pt>
                <c:pt idx="159" formatCode="General">
                  <c:v>5.79</c:v>
                </c:pt>
                <c:pt idx="160" formatCode="General">
                  <c:v>5.76</c:v>
                </c:pt>
                <c:pt idx="161" formatCode="General">
                  <c:v>5.73</c:v>
                </c:pt>
                <c:pt idx="162" formatCode="General">
                  <c:v>5.62</c:v>
                </c:pt>
                <c:pt idx="163" formatCode="General">
                  <c:v>5.46</c:v>
                </c:pt>
                <c:pt idx="164" formatCode="General">
                  <c:v>5.29</c:v>
                </c:pt>
                <c:pt idx="165" formatCode="General">
                  <c:v>5.19</c:v>
                </c:pt>
                <c:pt idx="166" formatCode="General">
                  <c:v>5.15</c:v>
                </c:pt>
                <c:pt idx="167" formatCode="General">
                  <c:v>5.14</c:v>
                </c:pt>
              </c:numCache>
            </c:numRef>
          </c:val>
          <c:smooth val="0"/>
          <c:extLst>
            <c:ext xmlns:c16="http://schemas.microsoft.com/office/drawing/2014/chart" uri="{C3380CC4-5D6E-409C-BE32-E72D297353CC}">
              <c16:uniqueId val="{00000001-7569-4DA7-A47E-1E65336AF5EF}"/>
            </c:ext>
          </c:extLst>
        </c:ser>
        <c:ser>
          <c:idx val="1"/>
          <c:order val="2"/>
          <c:tx>
            <c:strRef>
              <c:f>'Úrokové sazby - historie'!$D$2</c:f>
              <c:strCache>
                <c:ptCount val="1"/>
                <c:pt idx="0">
                  <c:v>ČBA Hypomonitor
(nové)</c:v>
                </c:pt>
              </c:strCache>
            </c:strRef>
          </c:tx>
          <c:spPr>
            <a:ln w="28575" cap="rnd">
              <a:solidFill>
                <a:schemeClr val="accent4"/>
              </a:solidFill>
              <a:prstDash val="solid"/>
              <a:round/>
            </a:ln>
            <a:effectLst/>
          </c:spPr>
          <c:marker>
            <c:symbol val="none"/>
          </c:marker>
          <c:dLbls>
            <c:dLbl>
              <c:idx val="147"/>
              <c:layout>
                <c:manualLayout>
                  <c:x val="8.6076173169953099E-2"/>
                  <c:y val="4.9401259936034253E-2"/>
                </c:manualLayout>
              </c:layout>
              <c:tx>
                <c:rich>
                  <a:bodyPr/>
                  <a:lstStyle/>
                  <a:p>
                    <a:r>
                      <a:rPr lang="en-US" b="0">
                        <a:solidFill>
                          <a:schemeClr val="accent4">
                            <a:lumMod val="75000"/>
                          </a:schemeClr>
                        </a:solidFill>
                      </a:rPr>
                      <a:t>5,07</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7A24-4E55-8860-7F68459F965C}"/>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j-lt"/>
                    <a:ea typeface="+mn-ea"/>
                    <a:cs typeface="+mn-cs"/>
                  </a:defRPr>
                </a:pPr>
                <a:endParaRPr lang="cs-CZ"/>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'Úrokové sazby - historie'!$A$82:$A$250</c:f>
              <c:numCache>
                <c:formatCode>m/d/yyyy</c:formatCode>
                <c:ptCount val="169"/>
                <c:pt idx="0">
                  <c:v>40390</c:v>
                </c:pt>
                <c:pt idx="1">
                  <c:v>40421</c:v>
                </c:pt>
                <c:pt idx="2">
                  <c:v>40451</c:v>
                </c:pt>
                <c:pt idx="3">
                  <c:v>40482</c:v>
                </c:pt>
                <c:pt idx="4">
                  <c:v>40512</c:v>
                </c:pt>
                <c:pt idx="5">
                  <c:v>40543</c:v>
                </c:pt>
                <c:pt idx="6">
                  <c:v>40574</c:v>
                </c:pt>
                <c:pt idx="7">
                  <c:v>40602</c:v>
                </c:pt>
                <c:pt idx="8">
                  <c:v>40633</c:v>
                </c:pt>
                <c:pt idx="9">
                  <c:v>40663</c:v>
                </c:pt>
                <c:pt idx="10">
                  <c:v>40694</c:v>
                </c:pt>
                <c:pt idx="11">
                  <c:v>40724</c:v>
                </c:pt>
                <c:pt idx="12">
                  <c:v>40755</c:v>
                </c:pt>
                <c:pt idx="13">
                  <c:v>40786</c:v>
                </c:pt>
                <c:pt idx="14">
                  <c:v>40816</c:v>
                </c:pt>
                <c:pt idx="15">
                  <c:v>40847</c:v>
                </c:pt>
                <c:pt idx="16">
                  <c:v>40877</c:v>
                </c:pt>
                <c:pt idx="17">
                  <c:v>40908</c:v>
                </c:pt>
                <c:pt idx="18">
                  <c:v>40939</c:v>
                </c:pt>
                <c:pt idx="19">
                  <c:v>40968</c:v>
                </c:pt>
                <c:pt idx="20">
                  <c:v>40999</c:v>
                </c:pt>
                <c:pt idx="21">
                  <c:v>41029</c:v>
                </c:pt>
                <c:pt idx="22">
                  <c:v>41060</c:v>
                </c:pt>
                <c:pt idx="23">
                  <c:v>41090</c:v>
                </c:pt>
                <c:pt idx="24">
                  <c:v>41121</c:v>
                </c:pt>
                <c:pt idx="25">
                  <c:v>41152</c:v>
                </c:pt>
                <c:pt idx="26">
                  <c:v>41182</c:v>
                </c:pt>
                <c:pt idx="27">
                  <c:v>41213</c:v>
                </c:pt>
                <c:pt idx="28">
                  <c:v>41243</c:v>
                </c:pt>
                <c:pt idx="29">
                  <c:v>41274</c:v>
                </c:pt>
                <c:pt idx="30">
                  <c:v>41305</c:v>
                </c:pt>
                <c:pt idx="31">
                  <c:v>41333</c:v>
                </c:pt>
                <c:pt idx="32">
                  <c:v>41364</c:v>
                </c:pt>
                <c:pt idx="33">
                  <c:v>41394</c:v>
                </c:pt>
                <c:pt idx="34">
                  <c:v>41425</c:v>
                </c:pt>
                <c:pt idx="35">
                  <c:v>41455</c:v>
                </c:pt>
                <c:pt idx="36">
                  <c:v>41486</c:v>
                </c:pt>
                <c:pt idx="37">
                  <c:v>41517</c:v>
                </c:pt>
                <c:pt idx="38">
                  <c:v>41547</c:v>
                </c:pt>
                <c:pt idx="39">
                  <c:v>41578</c:v>
                </c:pt>
                <c:pt idx="40">
                  <c:v>41608</c:v>
                </c:pt>
                <c:pt idx="41">
                  <c:v>41639</c:v>
                </c:pt>
                <c:pt idx="42">
                  <c:v>41670</c:v>
                </c:pt>
                <c:pt idx="43">
                  <c:v>41698</c:v>
                </c:pt>
                <c:pt idx="44">
                  <c:v>41729</c:v>
                </c:pt>
                <c:pt idx="45">
                  <c:v>41759</c:v>
                </c:pt>
                <c:pt idx="46">
                  <c:v>41790</c:v>
                </c:pt>
                <c:pt idx="47">
                  <c:v>41820</c:v>
                </c:pt>
                <c:pt idx="48">
                  <c:v>41851</c:v>
                </c:pt>
                <c:pt idx="49">
                  <c:v>41882</c:v>
                </c:pt>
                <c:pt idx="50">
                  <c:v>41912</c:v>
                </c:pt>
                <c:pt idx="51">
                  <c:v>41943</c:v>
                </c:pt>
                <c:pt idx="52">
                  <c:v>41973</c:v>
                </c:pt>
                <c:pt idx="53">
                  <c:v>42004</c:v>
                </c:pt>
                <c:pt idx="54">
                  <c:v>42035</c:v>
                </c:pt>
                <c:pt idx="55">
                  <c:v>42063</c:v>
                </c:pt>
                <c:pt idx="56">
                  <c:v>42094</c:v>
                </c:pt>
                <c:pt idx="57">
                  <c:v>42124</c:v>
                </c:pt>
                <c:pt idx="58">
                  <c:v>42155</c:v>
                </c:pt>
                <c:pt idx="59">
                  <c:v>42185</c:v>
                </c:pt>
                <c:pt idx="60">
                  <c:v>42216</c:v>
                </c:pt>
                <c:pt idx="61">
                  <c:v>42247</c:v>
                </c:pt>
                <c:pt idx="62">
                  <c:v>42277</c:v>
                </c:pt>
                <c:pt idx="63">
                  <c:v>42308</c:v>
                </c:pt>
                <c:pt idx="64">
                  <c:v>42338</c:v>
                </c:pt>
                <c:pt idx="65">
                  <c:v>42369</c:v>
                </c:pt>
                <c:pt idx="66">
                  <c:v>42400</c:v>
                </c:pt>
                <c:pt idx="67">
                  <c:v>42429</c:v>
                </c:pt>
                <c:pt idx="68">
                  <c:v>42460</c:v>
                </c:pt>
                <c:pt idx="69">
                  <c:v>42490</c:v>
                </c:pt>
                <c:pt idx="70">
                  <c:v>42521</c:v>
                </c:pt>
                <c:pt idx="71">
                  <c:v>42551</c:v>
                </c:pt>
                <c:pt idx="72">
                  <c:v>42582</c:v>
                </c:pt>
                <c:pt idx="73">
                  <c:v>42613</c:v>
                </c:pt>
                <c:pt idx="74">
                  <c:v>42643</c:v>
                </c:pt>
                <c:pt idx="75">
                  <c:v>42674</c:v>
                </c:pt>
                <c:pt idx="76">
                  <c:v>42704</c:v>
                </c:pt>
                <c:pt idx="77">
                  <c:v>42735</c:v>
                </c:pt>
                <c:pt idx="78">
                  <c:v>42766</c:v>
                </c:pt>
                <c:pt idx="79">
                  <c:v>42794</c:v>
                </c:pt>
                <c:pt idx="80">
                  <c:v>42825</c:v>
                </c:pt>
                <c:pt idx="81">
                  <c:v>42855</c:v>
                </c:pt>
                <c:pt idx="82">
                  <c:v>42886</c:v>
                </c:pt>
                <c:pt idx="83">
                  <c:v>42916</c:v>
                </c:pt>
                <c:pt idx="84">
                  <c:v>42947</c:v>
                </c:pt>
                <c:pt idx="85">
                  <c:v>42978</c:v>
                </c:pt>
                <c:pt idx="86">
                  <c:v>43008</c:v>
                </c:pt>
                <c:pt idx="87">
                  <c:v>43039</c:v>
                </c:pt>
                <c:pt idx="88">
                  <c:v>43069</c:v>
                </c:pt>
                <c:pt idx="89">
                  <c:v>43100</c:v>
                </c:pt>
                <c:pt idx="90">
                  <c:v>43131</c:v>
                </c:pt>
                <c:pt idx="91">
                  <c:v>43159</c:v>
                </c:pt>
                <c:pt idx="92">
                  <c:v>43190</c:v>
                </c:pt>
                <c:pt idx="93">
                  <c:v>43220</c:v>
                </c:pt>
                <c:pt idx="94">
                  <c:v>43251</c:v>
                </c:pt>
                <c:pt idx="95">
                  <c:v>43281</c:v>
                </c:pt>
                <c:pt idx="96">
                  <c:v>43312</c:v>
                </c:pt>
                <c:pt idx="97">
                  <c:v>43343</c:v>
                </c:pt>
                <c:pt idx="98">
                  <c:v>43373</c:v>
                </c:pt>
                <c:pt idx="99">
                  <c:v>43404</c:v>
                </c:pt>
                <c:pt idx="100">
                  <c:v>43434</c:v>
                </c:pt>
                <c:pt idx="101">
                  <c:v>43465</c:v>
                </c:pt>
                <c:pt idx="102">
                  <c:v>43496</c:v>
                </c:pt>
                <c:pt idx="103">
                  <c:v>43524</c:v>
                </c:pt>
                <c:pt idx="104">
                  <c:v>43555</c:v>
                </c:pt>
                <c:pt idx="105">
                  <c:v>43585</c:v>
                </c:pt>
                <c:pt idx="106">
                  <c:v>43616</c:v>
                </c:pt>
                <c:pt idx="107">
                  <c:v>43646</c:v>
                </c:pt>
                <c:pt idx="108">
                  <c:v>43677</c:v>
                </c:pt>
                <c:pt idx="109">
                  <c:v>43708</c:v>
                </c:pt>
                <c:pt idx="110">
                  <c:v>43738</c:v>
                </c:pt>
                <c:pt idx="111">
                  <c:v>43769</c:v>
                </c:pt>
                <c:pt idx="112">
                  <c:v>43799</c:v>
                </c:pt>
                <c:pt idx="113">
                  <c:v>43830</c:v>
                </c:pt>
                <c:pt idx="114">
                  <c:v>43861</c:v>
                </c:pt>
                <c:pt idx="115">
                  <c:v>43890</c:v>
                </c:pt>
                <c:pt idx="116">
                  <c:v>43921</c:v>
                </c:pt>
                <c:pt idx="117">
                  <c:v>43951</c:v>
                </c:pt>
                <c:pt idx="118">
                  <c:v>43982</c:v>
                </c:pt>
                <c:pt idx="119">
                  <c:v>44012</c:v>
                </c:pt>
                <c:pt idx="120">
                  <c:v>44043</c:v>
                </c:pt>
                <c:pt idx="121">
                  <c:v>44074</c:v>
                </c:pt>
                <c:pt idx="122">
                  <c:v>44104</c:v>
                </c:pt>
                <c:pt idx="123">
                  <c:v>44135</c:v>
                </c:pt>
                <c:pt idx="124">
                  <c:v>44165</c:v>
                </c:pt>
                <c:pt idx="125">
                  <c:v>44196</c:v>
                </c:pt>
                <c:pt idx="126">
                  <c:v>44227</c:v>
                </c:pt>
                <c:pt idx="127">
                  <c:v>44255</c:v>
                </c:pt>
                <c:pt idx="128">
                  <c:v>44286</c:v>
                </c:pt>
                <c:pt idx="129">
                  <c:v>44316</c:v>
                </c:pt>
                <c:pt idx="130">
                  <c:v>44347</c:v>
                </c:pt>
                <c:pt idx="131">
                  <c:v>44377</c:v>
                </c:pt>
                <c:pt idx="132">
                  <c:v>44408</c:v>
                </c:pt>
                <c:pt idx="133">
                  <c:v>44439</c:v>
                </c:pt>
                <c:pt idx="134">
                  <c:v>44469</c:v>
                </c:pt>
                <c:pt idx="135">
                  <c:v>44500</c:v>
                </c:pt>
                <c:pt idx="136">
                  <c:v>44530</c:v>
                </c:pt>
                <c:pt idx="137">
                  <c:v>44561</c:v>
                </c:pt>
                <c:pt idx="138">
                  <c:v>44592</c:v>
                </c:pt>
                <c:pt idx="139">
                  <c:v>44620</c:v>
                </c:pt>
                <c:pt idx="140">
                  <c:v>44651</c:v>
                </c:pt>
                <c:pt idx="141">
                  <c:v>44681</c:v>
                </c:pt>
                <c:pt idx="142">
                  <c:v>44712</c:v>
                </c:pt>
                <c:pt idx="143">
                  <c:v>44742</c:v>
                </c:pt>
                <c:pt idx="144">
                  <c:v>44773</c:v>
                </c:pt>
                <c:pt idx="145">
                  <c:v>44804</c:v>
                </c:pt>
                <c:pt idx="146">
                  <c:v>44834</c:v>
                </c:pt>
                <c:pt idx="147">
                  <c:v>44865</c:v>
                </c:pt>
                <c:pt idx="148">
                  <c:v>44895</c:v>
                </c:pt>
                <c:pt idx="149">
                  <c:v>44926</c:v>
                </c:pt>
                <c:pt idx="150">
                  <c:v>44957</c:v>
                </c:pt>
                <c:pt idx="151">
                  <c:v>44985</c:v>
                </c:pt>
                <c:pt idx="152">
                  <c:v>45016</c:v>
                </c:pt>
                <c:pt idx="153">
                  <c:v>45046</c:v>
                </c:pt>
                <c:pt idx="154">
                  <c:v>45077</c:v>
                </c:pt>
                <c:pt idx="155">
                  <c:v>45107</c:v>
                </c:pt>
                <c:pt idx="156">
                  <c:v>45138</c:v>
                </c:pt>
                <c:pt idx="157">
                  <c:v>45169</c:v>
                </c:pt>
                <c:pt idx="158">
                  <c:v>45199</c:v>
                </c:pt>
                <c:pt idx="159">
                  <c:v>45230</c:v>
                </c:pt>
                <c:pt idx="160">
                  <c:v>45260</c:v>
                </c:pt>
                <c:pt idx="161">
                  <c:v>45291</c:v>
                </c:pt>
                <c:pt idx="162">
                  <c:v>45322</c:v>
                </c:pt>
                <c:pt idx="163">
                  <c:v>45351</c:v>
                </c:pt>
                <c:pt idx="164">
                  <c:v>45382</c:v>
                </c:pt>
                <c:pt idx="165">
                  <c:v>45412</c:v>
                </c:pt>
                <c:pt idx="166">
                  <c:v>45443</c:v>
                </c:pt>
                <c:pt idx="167">
                  <c:v>45473</c:v>
                </c:pt>
                <c:pt idx="168">
                  <c:v>45504</c:v>
                </c:pt>
              </c:numCache>
            </c:numRef>
          </c:cat>
          <c:val>
            <c:numRef>
              <c:f>'Úrokové sazby - historie'!$D$82:$D$250</c:f>
              <c:numCache>
                <c:formatCode>0.00</c:formatCode>
                <c:ptCount val="169"/>
                <c:pt idx="114">
                  <c:v>2.3608547339539832</c:v>
                </c:pt>
                <c:pt idx="115">
                  <c:v>2.420600617795488</c:v>
                </c:pt>
                <c:pt idx="116">
                  <c:v>2.4242578720499393</c:v>
                </c:pt>
                <c:pt idx="117">
                  <c:v>2.3656421777732262</c:v>
                </c:pt>
                <c:pt idx="118">
                  <c:v>2.2871270697682111</c:v>
                </c:pt>
                <c:pt idx="119">
                  <c:v>2.1978509315374741</c:v>
                </c:pt>
                <c:pt idx="120">
                  <c:v>2.1358243306606695</c:v>
                </c:pt>
                <c:pt idx="121">
                  <c:v>2.1098770548904344</c:v>
                </c:pt>
                <c:pt idx="122">
                  <c:v>2.0769697492654866</c:v>
                </c:pt>
                <c:pt idx="123">
                  <c:v>2.0355851377765015</c:v>
                </c:pt>
                <c:pt idx="124">
                  <c:v>1.9929021486054639</c:v>
                </c:pt>
                <c:pt idx="125">
                  <c:v>1.9747751950333787</c:v>
                </c:pt>
                <c:pt idx="126">
                  <c:v>1.9504859507856065</c:v>
                </c:pt>
                <c:pt idx="127">
                  <c:v>1.9513851682325805</c:v>
                </c:pt>
                <c:pt idx="128">
                  <c:v>1.9643209636773027</c:v>
                </c:pt>
                <c:pt idx="129">
                  <c:v>1.9980247855358573</c:v>
                </c:pt>
                <c:pt idx="130">
                  <c:v>2.0700934285896042</c:v>
                </c:pt>
                <c:pt idx="131">
                  <c:v>2.1341830259123373</c:v>
                </c:pt>
                <c:pt idx="132">
                  <c:v>2.2212618413409753</c:v>
                </c:pt>
                <c:pt idx="133">
                  <c:v>2.3153304615078834</c:v>
                </c:pt>
                <c:pt idx="134">
                  <c:v>2.4302008435003519</c:v>
                </c:pt>
                <c:pt idx="135">
                  <c:v>2.5422964195124065</c:v>
                </c:pt>
                <c:pt idx="136">
                  <c:v>2.7026796741586585</c:v>
                </c:pt>
                <c:pt idx="137">
                  <c:v>2.9970672731181733</c:v>
                </c:pt>
                <c:pt idx="138">
                  <c:v>3.3861847190609131</c:v>
                </c:pt>
                <c:pt idx="139">
                  <c:v>3.8364811917760142</c:v>
                </c:pt>
                <c:pt idx="140">
                  <c:v>4.1493708136598295</c:v>
                </c:pt>
                <c:pt idx="141">
                  <c:v>4.3925788665237064</c:v>
                </c:pt>
                <c:pt idx="142">
                  <c:v>4.6359934964102996</c:v>
                </c:pt>
                <c:pt idx="143">
                  <c:v>5.0126572238264151</c:v>
                </c:pt>
                <c:pt idx="144">
                  <c:v>5.4227717182026351</c:v>
                </c:pt>
                <c:pt idx="145">
                  <c:v>5.7609349188184442</c:v>
                </c:pt>
                <c:pt idx="146">
                  <c:v>5.8256281095178499</c:v>
                </c:pt>
                <c:pt idx="147">
                  <c:v>5.8574535963610073</c:v>
                </c:pt>
                <c:pt idx="148">
                  <c:v>5.9633147998238929</c:v>
                </c:pt>
                <c:pt idx="149">
                  <c:v>5.9827677270901871</c:v>
                </c:pt>
                <c:pt idx="150">
                  <c:v>5.9276595592692702</c:v>
                </c:pt>
                <c:pt idx="151">
                  <c:v>5.8953614304893938</c:v>
                </c:pt>
                <c:pt idx="152">
                  <c:v>5.8606686114000972</c:v>
                </c:pt>
                <c:pt idx="153">
                  <c:v>5.8897134025736602</c:v>
                </c:pt>
                <c:pt idx="154">
                  <c:v>5.8986681493522539</c:v>
                </c:pt>
                <c:pt idx="155">
                  <c:v>5.8600236855699182</c:v>
                </c:pt>
                <c:pt idx="156">
                  <c:v>5.8007670973456191</c:v>
                </c:pt>
                <c:pt idx="157">
                  <c:v>5.7838288068002344</c:v>
                </c:pt>
                <c:pt idx="158">
                  <c:v>5.7351580350971441</c:v>
                </c:pt>
                <c:pt idx="159">
                  <c:v>5.7058128330630637</c:v>
                </c:pt>
                <c:pt idx="160">
                  <c:v>5.6731400825886826</c:v>
                </c:pt>
                <c:pt idx="161">
                  <c:v>5.6457167774453554</c:v>
                </c:pt>
                <c:pt idx="162">
                  <c:v>5.5356322645389273</c:v>
                </c:pt>
                <c:pt idx="163">
                  <c:v>5.3609233299649048</c:v>
                </c:pt>
                <c:pt idx="164">
                  <c:v>5.1933907606478709</c:v>
                </c:pt>
                <c:pt idx="165">
                  <c:v>5.0937423369400676</c:v>
                </c:pt>
                <c:pt idx="166">
                  <c:v>5.0646526278622579</c:v>
                </c:pt>
                <c:pt idx="167">
                  <c:v>5.0533845488285642</c:v>
                </c:pt>
                <c:pt idx="168">
                  <c:v>5.0672026969385264</c:v>
                </c:pt>
              </c:numCache>
            </c:numRef>
          </c:val>
          <c:smooth val="0"/>
          <c:extLst>
            <c:ext xmlns:c16="http://schemas.microsoft.com/office/drawing/2014/chart" uri="{C3380CC4-5D6E-409C-BE32-E72D297353CC}">
              <c16:uniqueId val="{00000001-1EFD-4892-BCCF-D0DF09DBDB8A}"/>
            </c:ext>
          </c:extLst>
        </c:ser>
        <c:dLbls>
          <c:showLegendKey val="0"/>
          <c:showVal val="0"/>
          <c:showCatName val="0"/>
          <c:showSerName val="0"/>
          <c:showPercent val="0"/>
          <c:showBubbleSize val="0"/>
        </c:dLbls>
        <c:smooth val="0"/>
        <c:axId val="941266848"/>
        <c:axId val="941266432"/>
      </c:lineChart>
      <c:dateAx>
        <c:axId val="941266848"/>
        <c:scaling>
          <c:orientation val="minMax"/>
        </c:scaling>
        <c:delete val="0"/>
        <c:axPos val="b"/>
        <c:numFmt formatCode="mm\/yy" sourceLinked="0"/>
        <c:majorTickMark val="out"/>
        <c:minorTickMark val="none"/>
        <c:tickLblPos val="low"/>
        <c:spPr>
          <a:noFill/>
          <a:ln w="3175" cap="flat" cmpd="sng" algn="ctr">
            <a:solidFill>
              <a:srgbClr val="767676"/>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432"/>
        <c:crosses val="autoZero"/>
        <c:auto val="1"/>
        <c:lblOffset val="100"/>
        <c:baseTimeUnit val="months"/>
        <c:majorUnit val="12"/>
        <c:majorTimeUnit val="months"/>
      </c:dateAx>
      <c:valAx>
        <c:axId val="941266432"/>
        <c:scaling>
          <c:orientation val="minMax"/>
        </c:scaling>
        <c:delete val="0"/>
        <c:axPos val="l"/>
        <c:majorGridlines>
          <c:spPr>
            <a:ln w="3175" cap="flat" cmpd="sng" algn="ctr">
              <a:solidFill>
                <a:srgbClr val="DCDCDC"/>
              </a:solidFill>
              <a:round/>
            </a:ln>
            <a:effectLst/>
          </c:spPr>
        </c:majorGridlines>
        <c:numFmt formatCode="0.0" sourceLinked="0"/>
        <c:majorTickMark val="out"/>
        <c:minorTickMark val="none"/>
        <c:tickLblPos val="nextTo"/>
        <c:spPr>
          <a:noFill/>
          <a:ln w="25400">
            <a:noFill/>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848"/>
        <c:crosses val="autoZero"/>
        <c:crossBetween val="midCat"/>
      </c:valAx>
      <c:spPr>
        <a:noFill/>
        <a:ln>
          <a:noFill/>
        </a:ln>
        <a:effectLst/>
      </c:spPr>
    </c:plotArea>
    <c:legend>
      <c:legendPos val="b"/>
      <c:layout>
        <c:manualLayout>
          <c:xMode val="edge"/>
          <c:yMode val="edge"/>
          <c:x val="0"/>
          <c:y val="0.829247630260734"/>
          <c:w val="0.95733269094348794"/>
          <c:h val="0.170752369739266"/>
        </c:manualLayout>
      </c:layout>
      <c:overlay val="0"/>
      <c:spPr>
        <a:noFill/>
        <a:ln w="25400">
          <a:noFill/>
        </a:ln>
        <a:effectLst/>
      </c:spPr>
      <c:txPr>
        <a:bodyPr rot="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200" b="0" i="0">
          <a:solidFill>
            <a:srgbClr val="000000"/>
          </a:solidFill>
          <a:latin typeface="+mj-lt"/>
        </a:defRPr>
      </a:pPr>
      <a:endParaRPr lang="cs-CZ"/>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6441875401413"/>
          <c:y val="8.4666666666666668E-2"/>
          <c:w val="0.85870873474630705"/>
          <c:h val="0.64053499999999997"/>
        </c:manualLayout>
      </c:layout>
      <c:barChart>
        <c:barDir val="col"/>
        <c:grouping val="clustered"/>
        <c:varyColors val="0"/>
        <c:ser>
          <c:idx val="0"/>
          <c:order val="0"/>
          <c:tx>
            <c:strRef>
              <c:f>'Celoroční hodnoty'!$B$7</c:f>
              <c:strCache>
                <c:ptCount val="1"/>
                <c:pt idx="0">
                  <c:v>2021</c:v>
                </c:pt>
              </c:strCache>
            </c:strRef>
          </c:tx>
          <c:spPr>
            <a:solidFill>
              <a:schemeClr val="accent5"/>
            </a:solidFill>
            <a:ln w="25400">
              <a:noFill/>
            </a:ln>
            <a:effectLst/>
          </c:spPr>
          <c:invertIfNegative val="0"/>
          <c:dLbls>
            <c:dLbl>
              <c:idx val="0"/>
              <c:layout>
                <c:manualLayout>
                  <c:x val="0"/>
                  <c:y val="7.98983340882782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12F-487D-8195-263C602D3E22}"/>
                </c:ext>
              </c:extLst>
            </c:dLbl>
            <c:spPr>
              <a:noFill/>
              <a:ln>
                <a:noFill/>
              </a:ln>
              <a:effectLst/>
            </c:spPr>
            <c:txPr>
              <a:bodyPr rot="0" vert="horz"/>
              <a:lstStyle/>
              <a:p>
                <a:pPr>
                  <a:defRPr/>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hodnoty'!$C$7:$E$7</c:f>
              <c:numCache>
                <c:formatCode>0.0</c:formatCode>
                <c:ptCount val="3"/>
                <c:pt idx="0">
                  <c:v>541.29999999999995</c:v>
                </c:pt>
                <c:pt idx="1">
                  <c:v>379.2</c:v>
                </c:pt>
                <c:pt idx="2" formatCode="0">
                  <c:v>162.1</c:v>
                </c:pt>
              </c:numCache>
            </c:numRef>
          </c:val>
          <c:extLst>
            <c:ext xmlns:c16="http://schemas.microsoft.com/office/drawing/2014/chart" uri="{C3380CC4-5D6E-409C-BE32-E72D297353CC}">
              <c16:uniqueId val="{00000004-9017-464C-B197-36716BDC7DB7}"/>
            </c:ext>
          </c:extLst>
        </c:ser>
        <c:ser>
          <c:idx val="1"/>
          <c:order val="1"/>
          <c:tx>
            <c:strRef>
              <c:f>'Celoroční hodnoty'!$B$8</c:f>
              <c:strCache>
                <c:ptCount val="1"/>
                <c:pt idx="0">
                  <c:v>2022</c:v>
                </c:pt>
              </c:strCache>
            </c:strRef>
          </c:tx>
          <c:spPr>
            <a:solidFill>
              <a:schemeClr val="accent2"/>
            </a:solidFill>
            <a:ln w="25400">
              <a:noFill/>
            </a:ln>
            <a:effectLst/>
          </c:spPr>
          <c:invertIfNegative val="0"/>
          <c:dLbls>
            <c:spPr>
              <a:noFill/>
              <a:ln>
                <a:noFill/>
              </a:ln>
              <a:effectLst/>
            </c:spPr>
            <c:txPr>
              <a:bodyPr rot="0" vert="horz"/>
              <a:lstStyle/>
              <a:p>
                <a:pPr>
                  <a:defRPr/>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hodnoty'!$C$8:$E$8</c:f>
              <c:numCache>
                <c:formatCode>0</c:formatCode>
                <c:ptCount val="3"/>
                <c:pt idx="0">
                  <c:v>197.1</c:v>
                </c:pt>
                <c:pt idx="1">
                  <c:v>162.19999999999999</c:v>
                </c:pt>
                <c:pt idx="2" formatCode="0.0">
                  <c:v>34.9</c:v>
                </c:pt>
              </c:numCache>
            </c:numRef>
          </c:val>
          <c:extLst>
            <c:ext xmlns:c16="http://schemas.microsoft.com/office/drawing/2014/chart" uri="{C3380CC4-5D6E-409C-BE32-E72D297353CC}">
              <c16:uniqueId val="{00000006-9017-464C-B197-36716BDC7DB7}"/>
            </c:ext>
          </c:extLst>
        </c:ser>
        <c:ser>
          <c:idx val="2"/>
          <c:order val="2"/>
          <c:tx>
            <c:strRef>
              <c:f>'Celoroční hodnoty'!$B$9</c:f>
              <c:strCache>
                <c:ptCount val="1"/>
                <c:pt idx="0">
                  <c:v>2023</c:v>
                </c:pt>
              </c:strCache>
            </c:strRef>
          </c:tx>
          <c:spPr>
            <a:solidFill>
              <a:schemeClr val="accent6"/>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hodnoty'!$C$9:$E$9</c:f>
              <c:numCache>
                <c:formatCode>0</c:formatCode>
                <c:ptCount val="3"/>
                <c:pt idx="0">
                  <c:v>150.19999999999999</c:v>
                </c:pt>
                <c:pt idx="1">
                  <c:v>124.4</c:v>
                </c:pt>
                <c:pt idx="2" formatCode="0.0">
                  <c:v>25.8</c:v>
                </c:pt>
              </c:numCache>
            </c:numRef>
          </c:val>
          <c:extLst>
            <c:ext xmlns:c16="http://schemas.microsoft.com/office/drawing/2014/chart" uri="{C3380CC4-5D6E-409C-BE32-E72D297353CC}">
              <c16:uniqueId val="{00000008-9017-464C-B197-36716BDC7DB7}"/>
            </c:ext>
          </c:extLst>
        </c:ser>
        <c:dLbls>
          <c:showLegendKey val="0"/>
          <c:showVal val="0"/>
          <c:showCatName val="0"/>
          <c:showSerName val="0"/>
          <c:showPercent val="0"/>
          <c:showBubbleSize val="0"/>
        </c:dLbls>
        <c:gapWidth val="80"/>
        <c:overlap val="4"/>
        <c:axId val="731750959"/>
        <c:axId val="731751791"/>
      </c:barChart>
      <c:catAx>
        <c:axId val="731750959"/>
        <c:scaling>
          <c:orientation val="minMax"/>
        </c:scaling>
        <c:delete val="0"/>
        <c:axPos val="b"/>
        <c:numFmt formatCode="General" sourceLinked="1"/>
        <c:majorTickMark val="out"/>
        <c:minorTickMark val="none"/>
        <c:tickLblPos val="low"/>
        <c:spPr>
          <a:noFill/>
          <a:ln w="3175" cap="flat" cmpd="sng" algn="ctr">
            <a:solidFill>
              <a:srgbClr val="767676"/>
            </a:solidFill>
            <a:round/>
          </a:ln>
          <a:effectLst/>
        </c:spPr>
        <c:txPr>
          <a:bodyPr rot="-60000000" vert="horz"/>
          <a:lstStyle/>
          <a:p>
            <a:pPr>
              <a:defRPr/>
            </a:pPr>
            <a:endParaRPr lang="cs-CZ"/>
          </a:p>
        </c:txPr>
        <c:crossAx val="731751791"/>
        <c:crosses val="autoZero"/>
        <c:auto val="1"/>
        <c:lblAlgn val="ctr"/>
        <c:lblOffset val="100"/>
        <c:noMultiLvlLbl val="0"/>
      </c:catAx>
      <c:valAx>
        <c:axId val="731751791"/>
        <c:scaling>
          <c:orientation val="minMax"/>
        </c:scaling>
        <c:delete val="0"/>
        <c:axPos val="l"/>
        <c:majorGridlines>
          <c:spPr>
            <a:ln w="3175" cap="flat" cmpd="sng" algn="ctr">
              <a:solidFill>
                <a:srgbClr val="DCDCDC"/>
              </a:solidFill>
              <a:round/>
            </a:ln>
            <a:effectLst/>
          </c:spPr>
        </c:majorGridlines>
        <c:numFmt formatCode="0" sourceLinked="0"/>
        <c:majorTickMark val="out"/>
        <c:minorTickMark val="none"/>
        <c:tickLblPos val="nextTo"/>
        <c:spPr>
          <a:noFill/>
          <a:ln w="25400">
            <a:noFill/>
          </a:ln>
          <a:effectLst/>
        </c:spPr>
        <c:txPr>
          <a:bodyPr rot="-60000000" vert="horz"/>
          <a:lstStyle/>
          <a:p>
            <a:pPr>
              <a:defRPr/>
            </a:pPr>
            <a:endParaRPr lang="cs-CZ"/>
          </a:p>
        </c:txPr>
        <c:crossAx val="731750959"/>
        <c:crosses val="autoZero"/>
        <c:crossBetween val="between"/>
      </c:valAx>
    </c:plotArea>
    <c:legend>
      <c:legendPos val="b"/>
      <c:overlay val="0"/>
      <c:spPr>
        <a:noFill/>
        <a:ln w="25400">
          <a:noFill/>
        </a:ln>
        <a:effectLst/>
      </c:spPr>
      <c:txPr>
        <a:bodyPr rot="0" vert="horz"/>
        <a:lstStyle/>
        <a:p>
          <a:pPr>
            <a:defRPr/>
          </a:pPr>
          <a:endParaRPr lang="cs-CZ"/>
        </a:p>
      </c:txPr>
    </c:legend>
    <c:plotVisOnly val="1"/>
    <c:dispBlanksAs val="gap"/>
    <c:showDLblsOverMax val="0"/>
    <c:extLst/>
  </c:chart>
  <c:spPr>
    <a:solidFill>
      <a:schemeClr val="bg1"/>
    </a:solidFill>
    <a:ln w="25400" cap="flat" cmpd="sng" algn="ctr">
      <a:noFill/>
      <a:round/>
    </a:ln>
    <a:effectLst/>
  </c:spPr>
  <c:txPr>
    <a:bodyPr/>
    <a:lstStyle/>
    <a:p>
      <a:pPr>
        <a:defRPr sz="1200" b="0" i="0">
          <a:solidFill>
            <a:srgbClr val="000000"/>
          </a:solidFill>
          <a:latin typeface="+mj-lt"/>
          <a:cs typeface="Arial" panose="020B0604020202020204" pitchFamily="34" charset="0"/>
        </a:defRPr>
      </a:pPr>
      <a:endParaRPr lang="cs-CZ"/>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6441875401413"/>
          <c:y val="8.4666666666666668E-2"/>
          <c:w val="0.85870873474630705"/>
          <c:h val="0.64053499999999997"/>
        </c:manualLayout>
      </c:layout>
      <c:barChart>
        <c:barDir val="col"/>
        <c:grouping val="clustered"/>
        <c:varyColors val="0"/>
        <c:ser>
          <c:idx val="0"/>
          <c:order val="0"/>
          <c:tx>
            <c:strRef>
              <c:f>'Celoroční hodnoty'!$J$7</c:f>
              <c:strCache>
                <c:ptCount val="1"/>
                <c:pt idx="0">
                  <c:v>2021</c:v>
                </c:pt>
              </c:strCache>
            </c:strRef>
          </c:tx>
          <c:spPr>
            <a:solidFill>
              <a:schemeClr val="accent5"/>
            </a:solidFill>
            <a:ln w="25400">
              <a:noFill/>
            </a:ln>
            <a:effectLst/>
          </c:spPr>
          <c:invertIfNegative val="0"/>
          <c:dLbls>
            <c:dLbl>
              <c:idx val="0"/>
              <c:layout>
                <c:manualLayout>
                  <c:x val="0"/>
                  <c:y val="7.98983340882782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CDB-4B42-8D26-80DB949C6EAE}"/>
                </c:ext>
              </c:extLst>
            </c:dLbl>
            <c:spPr>
              <a:noFill/>
              <a:ln>
                <a:noFill/>
              </a:ln>
              <a:effectLst/>
            </c:spPr>
            <c:txPr>
              <a:bodyPr rot="0" vert="horz"/>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hodnoty'!$K$7:$M$7</c:f>
              <c:numCache>
                <c:formatCode>#,##0</c:formatCode>
                <c:ptCount val="3"/>
                <c:pt idx="0">
                  <c:v>177870</c:v>
                </c:pt>
                <c:pt idx="1">
                  <c:v>114320</c:v>
                </c:pt>
                <c:pt idx="2">
                  <c:v>63550</c:v>
                </c:pt>
              </c:numCache>
            </c:numRef>
          </c:val>
          <c:extLst>
            <c:ext xmlns:c16="http://schemas.microsoft.com/office/drawing/2014/chart" uri="{C3380CC4-5D6E-409C-BE32-E72D297353CC}">
              <c16:uniqueId val="{00000005-0CDB-4B42-8D26-80DB949C6EAE}"/>
            </c:ext>
          </c:extLst>
        </c:ser>
        <c:ser>
          <c:idx val="1"/>
          <c:order val="1"/>
          <c:tx>
            <c:strRef>
              <c:f>'Celoroční hodnoty'!$J$8</c:f>
              <c:strCache>
                <c:ptCount val="1"/>
                <c:pt idx="0">
                  <c:v>2022</c:v>
                </c:pt>
              </c:strCache>
            </c:strRef>
          </c:tx>
          <c:spPr>
            <a:solidFill>
              <a:schemeClr val="accent2"/>
            </a:solidFill>
            <a:ln w="25400">
              <a:noFill/>
            </a:ln>
            <a:effectLst/>
          </c:spPr>
          <c:invertIfNegative val="0"/>
          <c:dLbls>
            <c:dLbl>
              <c:idx val="0"/>
              <c:layout>
                <c:manualLayout>
                  <c:x val="1.175316230631280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CDB-4B42-8D26-80DB949C6EAE}"/>
                </c:ext>
              </c:extLst>
            </c:dLbl>
            <c:dLbl>
              <c:idx val="1"/>
              <c:layout>
                <c:manualLayout>
                  <c:x val="2.0568034036047504E-2"/>
                  <c:y val="3.994916704413911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B1D-4427-B61D-9CD7744BC374}"/>
                </c:ext>
              </c:extLst>
            </c:dLbl>
            <c:dLbl>
              <c:idx val="2"/>
              <c:layout>
                <c:manualLayout>
                  <c:x val="8.8148717297346444E-3"/>
                  <c:y val="-7.3239293514353269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B1D-4427-B61D-9CD7744BC374}"/>
                </c:ext>
              </c:extLst>
            </c:dLbl>
            <c:spPr>
              <a:noFill/>
              <a:ln>
                <a:noFill/>
              </a:ln>
              <a:effectLst/>
            </c:spPr>
            <c:txPr>
              <a:bodyPr rot="0" vert="horz"/>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hodnoty'!$K$8:$M$8</c:f>
              <c:numCache>
                <c:formatCode>#,##0</c:formatCode>
                <c:ptCount val="3"/>
                <c:pt idx="0">
                  <c:v>65985</c:v>
                </c:pt>
                <c:pt idx="1">
                  <c:v>50769</c:v>
                </c:pt>
                <c:pt idx="2">
                  <c:v>15216</c:v>
                </c:pt>
              </c:numCache>
            </c:numRef>
          </c:val>
          <c:extLst>
            <c:ext xmlns:c16="http://schemas.microsoft.com/office/drawing/2014/chart" uri="{C3380CC4-5D6E-409C-BE32-E72D297353CC}">
              <c16:uniqueId val="{00000008-0CDB-4B42-8D26-80DB949C6EAE}"/>
            </c:ext>
          </c:extLst>
        </c:ser>
        <c:ser>
          <c:idx val="2"/>
          <c:order val="2"/>
          <c:tx>
            <c:strRef>
              <c:f>'Celoroční hodnoty'!$J$9</c:f>
              <c:strCache>
                <c:ptCount val="1"/>
                <c:pt idx="0">
                  <c:v>2023</c:v>
                </c:pt>
              </c:strCache>
            </c:strRef>
          </c:tx>
          <c:spPr>
            <a:solidFill>
              <a:schemeClr val="accent6"/>
            </a:solidFill>
          </c:spPr>
          <c:invertIfNegative val="0"/>
          <c:dLbls>
            <c:dLbl>
              <c:idx val="0"/>
              <c:layout>
                <c:manualLayout>
                  <c:x val="2.0085248209837297E-2"/>
                  <c:y val="-4.047993263119243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CDB-4B42-8D26-80DB949C6EAE}"/>
                </c:ext>
              </c:extLst>
            </c:dLbl>
            <c:dLbl>
              <c:idx val="1"/>
              <c:layout>
                <c:manualLayout>
                  <c:x val="1.1477284691335599E-2"/>
                  <c:y val="4.047993263119243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CDB-4B42-8D26-80DB949C6EAE}"/>
                </c:ext>
              </c:extLst>
            </c:dLbl>
            <c:dLbl>
              <c:idx val="2"/>
              <c:layout>
                <c:manualLayout>
                  <c:x val="1.4346605864169498E-2"/>
                  <c:y val="1.214397978935765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CDB-4B42-8D26-80DB949C6EAE}"/>
                </c:ext>
              </c:extLst>
            </c:dLbl>
            <c:spPr>
              <a:noFill/>
              <a:ln>
                <a:noFill/>
              </a:ln>
              <a:effectLst/>
            </c:spPr>
            <c:txPr>
              <a:bodyPr wrap="square" lIns="38100" tIns="19050" rIns="38100" bIns="19050" anchor="ctr">
                <a:spAutoFit/>
              </a:bodyPr>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hodnoty'!$K$9:$M$9</c:f>
              <c:numCache>
                <c:formatCode>#,##0</c:formatCode>
                <c:ptCount val="3"/>
                <c:pt idx="0">
                  <c:v>50771</c:v>
                </c:pt>
                <c:pt idx="1">
                  <c:v>40174</c:v>
                </c:pt>
                <c:pt idx="2">
                  <c:v>10597</c:v>
                </c:pt>
              </c:numCache>
            </c:numRef>
          </c:val>
          <c:extLst>
            <c:ext xmlns:c16="http://schemas.microsoft.com/office/drawing/2014/chart" uri="{C3380CC4-5D6E-409C-BE32-E72D297353CC}">
              <c16:uniqueId val="{0000000A-0CDB-4B42-8D26-80DB949C6EAE}"/>
            </c:ext>
          </c:extLst>
        </c:ser>
        <c:dLbls>
          <c:showLegendKey val="0"/>
          <c:showVal val="0"/>
          <c:showCatName val="0"/>
          <c:showSerName val="0"/>
          <c:showPercent val="0"/>
          <c:showBubbleSize val="0"/>
        </c:dLbls>
        <c:gapWidth val="80"/>
        <c:overlap val="4"/>
        <c:axId val="731750959"/>
        <c:axId val="731751791"/>
      </c:barChart>
      <c:catAx>
        <c:axId val="731750959"/>
        <c:scaling>
          <c:orientation val="minMax"/>
        </c:scaling>
        <c:delete val="0"/>
        <c:axPos val="b"/>
        <c:numFmt formatCode="General" sourceLinked="1"/>
        <c:majorTickMark val="out"/>
        <c:minorTickMark val="none"/>
        <c:tickLblPos val="low"/>
        <c:spPr>
          <a:noFill/>
          <a:ln w="3175" cap="flat" cmpd="sng" algn="ctr">
            <a:solidFill>
              <a:srgbClr val="767676"/>
            </a:solidFill>
            <a:round/>
          </a:ln>
          <a:effectLst/>
        </c:spPr>
        <c:txPr>
          <a:bodyPr rot="-60000000" vert="horz"/>
          <a:lstStyle/>
          <a:p>
            <a:pPr>
              <a:defRPr/>
            </a:pPr>
            <a:endParaRPr lang="cs-CZ"/>
          </a:p>
        </c:txPr>
        <c:crossAx val="731751791"/>
        <c:crosses val="autoZero"/>
        <c:auto val="1"/>
        <c:lblAlgn val="ctr"/>
        <c:lblOffset val="100"/>
        <c:noMultiLvlLbl val="0"/>
      </c:catAx>
      <c:valAx>
        <c:axId val="731751791"/>
        <c:scaling>
          <c:orientation val="minMax"/>
        </c:scaling>
        <c:delete val="0"/>
        <c:axPos val="l"/>
        <c:majorGridlines>
          <c:spPr>
            <a:ln w="3175" cap="flat" cmpd="sng" algn="ctr">
              <a:solidFill>
                <a:srgbClr val="DCDCDC"/>
              </a:solidFill>
              <a:round/>
            </a:ln>
            <a:effectLst/>
          </c:spPr>
        </c:majorGridlines>
        <c:numFmt formatCode="#,##0" sourceLinked="0"/>
        <c:majorTickMark val="out"/>
        <c:minorTickMark val="none"/>
        <c:tickLblPos val="nextTo"/>
        <c:spPr>
          <a:noFill/>
          <a:ln w="25400">
            <a:noFill/>
          </a:ln>
          <a:effectLst/>
        </c:spPr>
        <c:txPr>
          <a:bodyPr rot="-60000000" vert="horz"/>
          <a:lstStyle/>
          <a:p>
            <a:pPr>
              <a:defRPr/>
            </a:pPr>
            <a:endParaRPr lang="cs-CZ"/>
          </a:p>
        </c:txPr>
        <c:crossAx val="731750959"/>
        <c:crosses val="autoZero"/>
        <c:crossBetween val="between"/>
      </c:valAx>
    </c:plotArea>
    <c:legend>
      <c:legendPos val="b"/>
      <c:overlay val="0"/>
      <c:spPr>
        <a:noFill/>
        <a:ln w="25400">
          <a:noFill/>
        </a:ln>
        <a:effectLst/>
      </c:spPr>
      <c:txPr>
        <a:bodyPr rot="0" vert="horz"/>
        <a:lstStyle/>
        <a:p>
          <a:pPr>
            <a:defRPr/>
          </a:pPr>
          <a:endParaRPr lang="cs-CZ"/>
        </a:p>
      </c:txPr>
    </c:legend>
    <c:plotVisOnly val="1"/>
    <c:dispBlanksAs val="gap"/>
    <c:showDLblsOverMax val="0"/>
    <c:extLst/>
  </c:chart>
  <c:spPr>
    <a:solidFill>
      <a:schemeClr val="bg1"/>
    </a:solidFill>
    <a:ln w="25400" cap="flat" cmpd="sng" algn="ctr">
      <a:noFill/>
      <a:round/>
    </a:ln>
    <a:effectLst/>
  </c:spPr>
  <c:txPr>
    <a:bodyPr/>
    <a:lstStyle/>
    <a:p>
      <a:pPr>
        <a:defRPr sz="1200" b="0" i="0">
          <a:solidFill>
            <a:srgbClr val="000000"/>
          </a:solidFill>
          <a:latin typeface="+mj-lt"/>
          <a:cs typeface="Arial" panose="020B0604020202020204" pitchFamily="34" charset="0"/>
        </a:defRPr>
      </a:pPr>
      <a:endParaRPr lang="cs-CZ"/>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5</xdr:col>
      <xdr:colOff>7330</xdr:colOff>
      <xdr:row>227</xdr:row>
      <xdr:rowOff>71583</xdr:rowOff>
    </xdr:from>
    <xdr:to>
      <xdr:col>13</xdr:col>
      <xdr:colOff>152400</xdr:colOff>
      <xdr:row>241</xdr:row>
      <xdr:rowOff>168743</xdr:rowOff>
    </xdr:to>
    <xdr:graphicFrame macro="">
      <xdr:nvGraphicFramePr>
        <xdr:cNvPr id="2" name="Chart 1">
          <a:extLst>
            <a:ext uri="{FF2B5EF4-FFF2-40B4-BE49-F238E27FC236}">
              <a16:creationId xmlns:a16="http://schemas.microsoft.com/office/drawing/2014/main" id="{065ABF36-D866-4F8B-969A-60CD0874F8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18</xdr:row>
      <xdr:rowOff>0</xdr:rowOff>
    </xdr:from>
    <xdr:to>
      <xdr:col>7</xdr:col>
      <xdr:colOff>546195</xdr:colOff>
      <xdr:row>35</xdr:row>
      <xdr:rowOff>134850</xdr:rowOff>
    </xdr:to>
    <xdr:graphicFrame macro="">
      <xdr:nvGraphicFramePr>
        <xdr:cNvPr id="5" name="Chart 4">
          <a:extLst>
            <a:ext uri="{FF2B5EF4-FFF2-40B4-BE49-F238E27FC236}">
              <a16:creationId xmlns:a16="http://schemas.microsoft.com/office/drawing/2014/main" id="{F1FBBDBE-EA96-73D7-814B-29720777FE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18</xdr:row>
      <xdr:rowOff>0</xdr:rowOff>
    </xdr:from>
    <xdr:to>
      <xdr:col>16</xdr:col>
      <xdr:colOff>58851</xdr:colOff>
      <xdr:row>35</xdr:row>
      <xdr:rowOff>134850</xdr:rowOff>
    </xdr:to>
    <xdr:graphicFrame macro="">
      <xdr:nvGraphicFramePr>
        <xdr:cNvPr id="6" name="Chart 5">
          <a:extLst>
            <a:ext uri="{FF2B5EF4-FFF2-40B4-BE49-F238E27FC236}">
              <a16:creationId xmlns:a16="http://schemas.microsoft.com/office/drawing/2014/main" id="{1144816E-555C-4EA7-BD26-D60F676FCA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382137</xdr:colOff>
      <xdr:row>23</xdr:row>
      <xdr:rowOff>116006</xdr:rowOff>
    </xdr:from>
    <xdr:to>
      <xdr:col>3</xdr:col>
      <xdr:colOff>232012</xdr:colOff>
      <xdr:row>25</xdr:row>
      <xdr:rowOff>47768</xdr:rowOff>
    </xdr:to>
    <xdr:cxnSp macro="">
      <xdr:nvCxnSpPr>
        <xdr:cNvPr id="3" name="Straight Arrow Connector 2">
          <a:extLst>
            <a:ext uri="{FF2B5EF4-FFF2-40B4-BE49-F238E27FC236}">
              <a16:creationId xmlns:a16="http://schemas.microsoft.com/office/drawing/2014/main" id="{297C3453-B5CE-ABE5-EA61-A9DB25870463}"/>
            </a:ext>
          </a:extLst>
        </xdr:cNvPr>
        <xdr:cNvCxnSpPr/>
      </xdr:nvCxnSpPr>
      <xdr:spPr>
        <a:xfrm>
          <a:off x="1712794" y="4940490"/>
          <a:ext cx="457200" cy="28660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425355</xdr:colOff>
      <xdr:row>25</xdr:row>
      <xdr:rowOff>15923</xdr:rowOff>
    </xdr:from>
    <xdr:to>
      <xdr:col>5</xdr:col>
      <xdr:colOff>172871</xdr:colOff>
      <xdr:row>26</xdr:row>
      <xdr:rowOff>125105</xdr:rowOff>
    </xdr:to>
    <xdr:cxnSp macro="">
      <xdr:nvCxnSpPr>
        <xdr:cNvPr id="4" name="Straight Arrow Connector 3">
          <a:extLst>
            <a:ext uri="{FF2B5EF4-FFF2-40B4-BE49-F238E27FC236}">
              <a16:creationId xmlns:a16="http://schemas.microsoft.com/office/drawing/2014/main" id="{39B9ADF2-B773-49D7-8B0A-8568466C8274}"/>
            </a:ext>
          </a:extLst>
        </xdr:cNvPr>
        <xdr:cNvCxnSpPr/>
      </xdr:nvCxnSpPr>
      <xdr:spPr>
        <a:xfrm>
          <a:off x="2970662" y="5195248"/>
          <a:ext cx="457200" cy="28660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511791</xdr:colOff>
      <xdr:row>23</xdr:row>
      <xdr:rowOff>20471</xdr:rowOff>
    </xdr:from>
    <xdr:to>
      <xdr:col>3</xdr:col>
      <xdr:colOff>470848</xdr:colOff>
      <xdr:row>25</xdr:row>
      <xdr:rowOff>6824</xdr:rowOff>
    </xdr:to>
    <xdr:sp macro="" textlink="">
      <xdr:nvSpPr>
        <xdr:cNvPr id="7" name="TextBox 6">
          <a:extLst>
            <a:ext uri="{FF2B5EF4-FFF2-40B4-BE49-F238E27FC236}">
              <a16:creationId xmlns:a16="http://schemas.microsoft.com/office/drawing/2014/main" id="{AD08F520-B1F7-B4B1-15BF-88C95AA7E94B}"/>
            </a:ext>
          </a:extLst>
        </xdr:cNvPr>
        <xdr:cNvSpPr txBox="1"/>
      </xdr:nvSpPr>
      <xdr:spPr>
        <a:xfrm>
          <a:off x="1842448" y="4844955"/>
          <a:ext cx="566382" cy="3411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1100">
              <a:solidFill>
                <a:schemeClr val="accent4">
                  <a:lumMod val="75000"/>
                </a:schemeClr>
              </a:solidFill>
            </a:rPr>
            <a:t>-24 %</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0.55483</cdr:x>
      <cdr:y>0.33663</cdr:y>
    </cdr:from>
    <cdr:to>
      <cdr:x>0.68331</cdr:x>
      <cdr:y>0.44491</cdr:y>
    </cdr:to>
    <cdr:sp macro="" textlink="">
      <cdr:nvSpPr>
        <cdr:cNvPr id="2" name="TextBox 6">
          <a:extLst xmlns:a="http://schemas.openxmlformats.org/drawingml/2006/main">
            <a:ext uri="{FF2B5EF4-FFF2-40B4-BE49-F238E27FC236}">
              <a16:creationId xmlns:a16="http://schemas.microsoft.com/office/drawing/2014/main" id="{AD08F520-B1F7-B4B1-15BF-88C95AA7E94B}"/>
            </a:ext>
          </a:extLst>
        </cdr:cNvPr>
        <cdr:cNvSpPr txBox="1"/>
      </cdr:nvSpPr>
      <cdr:spPr>
        <a:xfrm xmlns:a="http://schemas.openxmlformats.org/drawingml/2006/main">
          <a:off x="2445982" y="1060734"/>
          <a:ext cx="566382" cy="34119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cs-CZ" sz="1100">
              <a:solidFill>
                <a:schemeClr val="accent4">
                  <a:lumMod val="75000"/>
                </a:schemeClr>
              </a:solidFill>
            </a:rPr>
            <a:t>-23 %</a:t>
          </a:r>
        </a:p>
      </cdr:txBody>
    </cdr:sp>
  </cdr:relSizeAnchor>
</c:userShapes>
</file>

<file path=xl/theme/theme1.xml><?xml version="1.0" encoding="utf-8"?>
<a:theme xmlns:a="http://schemas.openxmlformats.org/drawingml/2006/main" name="Office Theme">
  <a:themeElements>
    <a:clrScheme name="ČBA">
      <a:dk1>
        <a:sysClr val="windowText" lastClr="000000"/>
      </a:dk1>
      <a:lt1>
        <a:sysClr val="window" lastClr="FFFFFF"/>
      </a:lt1>
      <a:dk2>
        <a:srgbClr val="13576B"/>
      </a:dk2>
      <a:lt2>
        <a:srgbClr val="D8D8D8"/>
      </a:lt2>
      <a:accent1>
        <a:srgbClr val="0093B8"/>
      </a:accent1>
      <a:accent2>
        <a:srgbClr val="F4858E"/>
      </a:accent2>
      <a:accent3>
        <a:srgbClr val="13576B"/>
      </a:accent3>
      <a:accent4>
        <a:srgbClr val="FFC05F"/>
      </a:accent4>
      <a:accent5>
        <a:srgbClr val="4EA7EB"/>
      </a:accent5>
      <a:accent6>
        <a:srgbClr val="4EC597"/>
      </a:accent6>
      <a:hlink>
        <a:srgbClr val="2581C4"/>
      </a:hlink>
      <a:folHlink>
        <a:srgbClr val="0C876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www.cnb.cz/arad/" TargetMode="External"/><Relationship Id="rId2" Type="http://schemas.openxmlformats.org/officeDocument/2006/relationships/hyperlink" Target="http://www.cbaonline.cz/" TargetMode="External"/><Relationship Id="rId1" Type="http://schemas.openxmlformats.org/officeDocument/2006/relationships/hyperlink" Target="http://www.cnb.cz/arad/"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CDA89-9D0F-4B4F-87E0-FDF59B136FC6}">
  <sheetPr codeName="Sheet1"/>
  <dimension ref="A1:F21"/>
  <sheetViews>
    <sheetView showGridLines="0" showRowColHeaders="0" tabSelected="1" zoomScale="130" zoomScaleNormal="130" workbookViewId="0">
      <selection activeCell="E6" sqref="E6"/>
    </sheetView>
  </sheetViews>
  <sheetFormatPr defaultColWidth="0" defaultRowHeight="14" zeroHeight="1" x14ac:dyDescent="0.3"/>
  <cols>
    <col min="1" max="1" width="4" customWidth="1"/>
    <col min="2" max="2" width="32.3984375" customWidth="1"/>
    <col min="3" max="3" width="11.69921875" customWidth="1"/>
    <col min="4" max="5" width="9.09765625"/>
    <col min="6" max="6" width="4" customWidth="1"/>
    <col min="7" max="16384" width="9.09765625" hidden="1"/>
  </cols>
  <sheetData>
    <row r="1" spans="1:6" ht="15.05" customHeight="1" x14ac:dyDescent="0.3">
      <c r="A1" s="1"/>
      <c r="B1" s="1"/>
      <c r="C1" s="1"/>
      <c r="D1" s="1"/>
      <c r="E1" s="1"/>
      <c r="F1" s="1"/>
    </row>
    <row r="2" spans="1:6" ht="25.55" customHeight="1" x14ac:dyDescent="0.3">
      <c r="A2" s="1"/>
      <c r="B2" s="47" t="s">
        <v>52</v>
      </c>
      <c r="C2" s="48"/>
      <c r="D2" s="48"/>
      <c r="E2" s="48"/>
      <c r="F2" s="1"/>
    </row>
    <row r="3" spans="1:6" x14ac:dyDescent="0.3">
      <c r="A3" s="1"/>
      <c r="B3" s="49"/>
      <c r="C3" s="95" t="s">
        <v>18</v>
      </c>
      <c r="D3" s="97" t="s">
        <v>2</v>
      </c>
      <c r="E3" s="99" t="s">
        <v>19</v>
      </c>
      <c r="F3" s="1"/>
    </row>
    <row r="4" spans="1:6" x14ac:dyDescent="0.3">
      <c r="A4" s="1"/>
      <c r="B4" s="50"/>
      <c r="C4" s="96"/>
      <c r="D4" s="98"/>
      <c r="E4" s="100"/>
      <c r="F4" s="1"/>
    </row>
    <row r="5" spans="1:6" x14ac:dyDescent="0.3">
      <c r="A5" s="1"/>
      <c r="B5" s="51" t="s">
        <v>35</v>
      </c>
      <c r="C5" s="52">
        <v>23.755754970229997</v>
      </c>
      <c r="D5" s="53">
        <v>6493</v>
      </c>
      <c r="E5" s="54">
        <v>5.0642599895663869</v>
      </c>
      <c r="F5" s="1"/>
    </row>
    <row r="6" spans="1:6" x14ac:dyDescent="0.3">
      <c r="A6" s="1"/>
      <c r="B6" s="68" t="s">
        <v>20</v>
      </c>
      <c r="C6" s="69">
        <v>19.630473372219999</v>
      </c>
      <c r="D6" s="70">
        <v>5204</v>
      </c>
      <c r="E6" s="71">
        <v>5.0672026969385264</v>
      </c>
      <c r="F6" s="25"/>
    </row>
    <row r="7" spans="1:6" x14ac:dyDescent="0.3">
      <c r="A7" s="1"/>
      <c r="B7" s="55" t="s">
        <v>23</v>
      </c>
      <c r="C7" s="56"/>
      <c r="D7" s="57"/>
      <c r="E7" s="58"/>
      <c r="F7" s="24"/>
    </row>
    <row r="8" spans="1:6" x14ac:dyDescent="0.3">
      <c r="A8" s="1"/>
      <c r="B8" s="59" t="s">
        <v>36</v>
      </c>
      <c r="C8" s="56">
        <v>15.35134259826</v>
      </c>
      <c r="D8" s="57">
        <v>4017</v>
      </c>
      <c r="E8" s="58">
        <v>5.0541265111306988</v>
      </c>
      <c r="F8" s="1"/>
    </row>
    <row r="9" spans="1:6" x14ac:dyDescent="0.3">
      <c r="A9" s="1"/>
      <c r="B9" s="59" t="s">
        <v>37</v>
      </c>
      <c r="C9" s="56">
        <v>3.2722955950000001</v>
      </c>
      <c r="D9" s="57">
        <v>893</v>
      </c>
      <c r="E9" s="58">
        <v>5.0678593819855688</v>
      </c>
      <c r="F9" s="1"/>
    </row>
    <row r="10" spans="1:6" x14ac:dyDescent="0.3">
      <c r="A10" s="1"/>
      <c r="B10" s="60" t="s">
        <v>38</v>
      </c>
      <c r="C10" s="61">
        <v>1.0068351789600001</v>
      </c>
      <c r="D10" s="62">
        <v>294</v>
      </c>
      <c r="E10" s="63">
        <v>5.2644426670723004</v>
      </c>
      <c r="F10" s="1"/>
    </row>
    <row r="11" spans="1:6" x14ac:dyDescent="0.3">
      <c r="A11" s="1"/>
      <c r="B11" s="64" t="s">
        <v>21</v>
      </c>
      <c r="C11" s="65">
        <v>3.3097654530299998</v>
      </c>
      <c r="D11" s="62">
        <v>1022</v>
      </c>
      <c r="E11" s="66">
        <v>5.0411670832054183</v>
      </c>
      <c r="F11" s="1"/>
    </row>
    <row r="12" spans="1:6" x14ac:dyDescent="0.3">
      <c r="A12" s="1"/>
      <c r="B12" s="64" t="s">
        <v>22</v>
      </c>
      <c r="C12" s="65">
        <v>0.81551614497999991</v>
      </c>
      <c r="D12" s="62">
        <v>267</v>
      </c>
      <c r="E12" s="66">
        <v>5.0871477828828793</v>
      </c>
      <c r="F12" s="1"/>
    </row>
    <row r="13" spans="1:6" x14ac:dyDescent="0.3">
      <c r="A13" s="1"/>
      <c r="B13" s="67" t="s">
        <v>28</v>
      </c>
      <c r="C13" s="48"/>
      <c r="D13" s="48"/>
      <c r="E13" s="48"/>
      <c r="F13" s="1"/>
    </row>
    <row r="14" spans="1:6" hidden="1" x14ac:dyDescent="0.3">
      <c r="A14" s="1"/>
      <c r="C14" s="1"/>
      <c r="D14" s="1"/>
      <c r="E14" s="1"/>
    </row>
    <row r="15" spans="1:6" ht="15.05" hidden="1" customHeight="1" x14ac:dyDescent="0.3">
      <c r="A15" s="1"/>
      <c r="B15" s="1"/>
      <c r="C15" s="1"/>
      <c r="D15" s="1"/>
      <c r="E15" s="1"/>
    </row>
    <row r="17" ht="15.05" hidden="1" customHeight="1" x14ac:dyDescent="0.3"/>
    <row r="18" ht="15.05" hidden="1" customHeight="1" x14ac:dyDescent="0.3"/>
    <row r="19" ht="15.05" hidden="1" customHeight="1" x14ac:dyDescent="0.3"/>
    <row r="20" ht="15.05" hidden="1" customHeight="1" x14ac:dyDescent="0.3"/>
    <row r="21" ht="15.05" hidden="1" customHeight="1" x14ac:dyDescent="0.3"/>
  </sheetData>
  <mergeCells count="3">
    <mergeCell ref="C3:C4"/>
    <mergeCell ref="D3:D4"/>
    <mergeCell ref="E3:E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F16B5-A357-4B70-B4D8-776F74842E6E}">
  <sheetPr codeName="Sheet2"/>
  <dimension ref="A1:Q14"/>
  <sheetViews>
    <sheetView showGridLines="0" showRowColHeaders="0" zoomScale="130" zoomScaleNormal="130" workbookViewId="0">
      <selection activeCell="F5" sqref="F5:I5"/>
    </sheetView>
  </sheetViews>
  <sheetFormatPr defaultColWidth="0" defaultRowHeight="14" zeroHeight="1" x14ac:dyDescent="0.3"/>
  <cols>
    <col min="1" max="1" width="4.8984375" customWidth="1"/>
    <col min="2" max="2" width="32.69921875" customWidth="1"/>
    <col min="3" max="3" width="13.8984375" bestFit="1" customWidth="1"/>
    <col min="4" max="9" width="9.09765625" customWidth="1"/>
    <col min="10" max="10" width="4.8984375" customWidth="1"/>
    <col min="11" max="16384" width="9.09765625" hidden="1"/>
  </cols>
  <sheetData>
    <row r="1" spans="1:17" x14ac:dyDescent="0.3">
      <c r="A1" s="1"/>
      <c r="B1" s="1"/>
      <c r="C1" s="1"/>
      <c r="D1" s="1"/>
      <c r="E1" s="1"/>
      <c r="F1" s="1"/>
      <c r="G1" s="1"/>
      <c r="H1" s="1"/>
      <c r="I1" s="1"/>
      <c r="J1" s="1"/>
    </row>
    <row r="2" spans="1:17" ht="19.899999999999999" x14ac:dyDescent="0.45">
      <c r="A2" s="1"/>
      <c r="B2" s="38" t="s">
        <v>10</v>
      </c>
      <c r="C2" s="1"/>
      <c r="D2" s="1"/>
      <c r="E2" s="1"/>
      <c r="F2" s="1"/>
      <c r="G2" s="1"/>
      <c r="H2" s="1"/>
      <c r="I2" s="1"/>
      <c r="J2" s="1"/>
    </row>
    <row r="3" spans="1:17" ht="15.6" x14ac:dyDescent="0.35">
      <c r="A3" s="1"/>
      <c r="B3" s="46" t="s">
        <v>53</v>
      </c>
      <c r="C3" s="1"/>
      <c r="D3" s="1"/>
      <c r="E3" s="1"/>
      <c r="F3" s="1"/>
      <c r="G3" s="1"/>
      <c r="H3" s="1"/>
      <c r="I3" s="1"/>
      <c r="J3" s="1"/>
    </row>
    <row r="4" spans="1:17" x14ac:dyDescent="0.3">
      <c r="A4" s="1"/>
      <c r="I4" s="1"/>
      <c r="J4" s="1"/>
    </row>
    <row r="5" spans="1:17" s="35" customFormat="1" ht="27.8" customHeight="1" x14ac:dyDescent="0.3">
      <c r="A5" s="33"/>
      <c r="B5" s="26" t="s">
        <v>26</v>
      </c>
      <c r="C5" s="34"/>
      <c r="D5" s="34"/>
      <c r="E5" s="34"/>
      <c r="F5" s="102">
        <f>'ČBA Hypomonitor – Cely sektor'!H61*1000000</f>
        <v>3772189.3490046118</v>
      </c>
      <c r="G5" s="102"/>
      <c r="H5" s="102"/>
      <c r="I5" s="102"/>
      <c r="J5" s="33"/>
    </row>
    <row r="6" spans="1:17" x14ac:dyDescent="0.3">
      <c r="A6" s="1"/>
      <c r="B6" s="15" t="s">
        <v>13</v>
      </c>
      <c r="C6" s="15"/>
      <c r="D6" s="28">
        <v>2</v>
      </c>
      <c r="E6" s="28">
        <v>3</v>
      </c>
      <c r="F6" s="28">
        <v>4</v>
      </c>
      <c r="G6" s="73">
        <f>'ČBA Hypomonitor – Cely sektor'!I61</f>
        <v>5.0672026969385264</v>
      </c>
      <c r="H6" s="27">
        <v>6</v>
      </c>
      <c r="I6" s="27">
        <v>7</v>
      </c>
      <c r="J6" s="1"/>
    </row>
    <row r="7" spans="1:17" x14ac:dyDescent="0.3">
      <c r="A7" s="1"/>
      <c r="B7" s="74"/>
      <c r="C7" s="74"/>
      <c r="D7" s="29"/>
      <c r="E7" s="29"/>
      <c r="F7" s="101" t="s">
        <v>11</v>
      </c>
      <c r="G7" s="101"/>
      <c r="H7" s="101"/>
      <c r="I7" s="101"/>
      <c r="J7" s="1"/>
    </row>
    <row r="8" spans="1:17" x14ac:dyDescent="0.3">
      <c r="A8" s="1"/>
      <c r="B8" s="1" t="s">
        <v>12</v>
      </c>
      <c r="C8" s="75">
        <v>15</v>
      </c>
      <c r="D8" s="30">
        <f>PMT(D$6/12/100,$C8*12,-$F$5)</f>
        <v>24274.366662356511</v>
      </c>
      <c r="E8" s="30">
        <f t="shared" ref="E8:I8" si="0">PMT(E$6/12/100,$C8*12,-$F$5)</f>
        <v>26050.047080747681</v>
      </c>
      <c r="F8" s="30">
        <f t="shared" si="0"/>
        <v>27902.42914570605</v>
      </c>
      <c r="G8" s="76">
        <f t="shared" si="0"/>
        <v>29962.45374355168</v>
      </c>
      <c r="H8" s="30">
        <f>PMT(H$6/12/100,$C8*12,-$F$5)</f>
        <v>31831.877388491841</v>
      </c>
      <c r="I8" s="30">
        <f t="shared" si="0"/>
        <v>33905.50429893758</v>
      </c>
      <c r="J8" s="42"/>
      <c r="M8" s="40"/>
      <c r="N8" s="40"/>
      <c r="O8" s="40"/>
      <c r="Q8" s="40"/>
    </row>
    <row r="9" spans="1:17" x14ac:dyDescent="0.3">
      <c r="A9" s="1"/>
      <c r="B9" s="1"/>
      <c r="C9" s="75">
        <v>20</v>
      </c>
      <c r="D9" s="30">
        <f t="shared" ref="D9:I11" si="1">PMT(D$6/12/100,$C9*12,-$F$5)</f>
        <v>19082.877282961221</v>
      </c>
      <c r="E9" s="30">
        <f t="shared" si="1"/>
        <v>20920.471516080699</v>
      </c>
      <c r="F9" s="30">
        <f t="shared" si="1"/>
        <v>22858.725438895744</v>
      </c>
      <c r="G9" s="76">
        <f t="shared" si="1"/>
        <v>25035.032462080864</v>
      </c>
      <c r="H9" s="30">
        <f t="shared" ref="H9:H11" si="2">PMT(H$6/12/100,$C9*12,-$F$5)</f>
        <v>27025.136080874334</v>
      </c>
      <c r="I9" s="30">
        <f t="shared" si="1"/>
        <v>29245.743872361309</v>
      </c>
      <c r="J9" s="42"/>
      <c r="M9" s="40"/>
      <c r="N9" s="40"/>
      <c r="O9" s="40"/>
      <c r="Q9" s="40"/>
    </row>
    <row r="10" spans="1:17" x14ac:dyDescent="0.3">
      <c r="A10" s="1"/>
      <c r="B10" s="1"/>
      <c r="C10" s="75">
        <v>25</v>
      </c>
      <c r="D10" s="30">
        <f t="shared" si="1"/>
        <v>15988.588217625676</v>
      </c>
      <c r="E10" s="30">
        <f t="shared" si="1"/>
        <v>17888.148673113974</v>
      </c>
      <c r="F10" s="30">
        <f t="shared" si="1"/>
        <v>19911.005069835235</v>
      </c>
      <c r="G10" s="76">
        <f t="shared" si="1"/>
        <v>22199.791528765272</v>
      </c>
      <c r="H10" s="30">
        <f t="shared" si="2"/>
        <v>24304.268842323796</v>
      </c>
      <c r="I10" s="30">
        <f t="shared" si="1"/>
        <v>26661.049600591305</v>
      </c>
      <c r="J10" s="42"/>
      <c r="M10" s="40"/>
      <c r="N10" s="40"/>
      <c r="O10" s="40"/>
      <c r="Q10" s="40"/>
    </row>
    <row r="11" spans="1:17" x14ac:dyDescent="0.3">
      <c r="A11" s="1"/>
      <c r="B11" s="14"/>
      <c r="C11" s="16">
        <v>30</v>
      </c>
      <c r="D11" s="31">
        <f t="shared" si="1"/>
        <v>13942.746380614699</v>
      </c>
      <c r="E11" s="31">
        <f t="shared" si="1"/>
        <v>15903.702455316143</v>
      </c>
      <c r="F11" s="31">
        <f t="shared" si="1"/>
        <v>18009.008926066959</v>
      </c>
      <c r="G11" s="32">
        <f t="shared" si="1"/>
        <v>20405.139951141085</v>
      </c>
      <c r="H11" s="31">
        <f t="shared" si="2"/>
        <v>22616.181051713342</v>
      </c>
      <c r="I11" s="31">
        <f t="shared" si="1"/>
        <v>25096.469861811071</v>
      </c>
      <c r="J11" s="42"/>
      <c r="M11" s="40"/>
      <c r="N11" s="40"/>
      <c r="O11" s="40"/>
      <c r="Q11" s="40"/>
    </row>
    <row r="12" spans="1:17" x14ac:dyDescent="0.3">
      <c r="A12" s="1"/>
      <c r="B12" s="36" t="s">
        <v>39</v>
      </c>
      <c r="C12" s="13"/>
      <c r="D12" s="13"/>
      <c r="E12" s="13"/>
      <c r="F12" s="1"/>
      <c r="G12" s="1"/>
      <c r="H12" s="1"/>
      <c r="I12" s="1"/>
      <c r="J12" s="1"/>
    </row>
    <row r="13" spans="1:17" x14ac:dyDescent="0.3">
      <c r="B13" s="36" t="s">
        <v>31</v>
      </c>
    </row>
    <row r="14" spans="1:17" ht="0.8" customHeight="1" x14ac:dyDescent="0.3"/>
  </sheetData>
  <mergeCells count="2">
    <mergeCell ref="F7:I7"/>
    <mergeCell ref="F5:I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BD2A1-AC88-4FB5-96A8-778D7A43076D}">
  <sheetPr codeName="Sheet3"/>
  <dimension ref="A1:G260"/>
  <sheetViews>
    <sheetView showGridLines="0" zoomScale="55" zoomScaleNormal="55" workbookViewId="0">
      <pane xSplit="1" ySplit="3" topLeftCell="B204" activePane="bottomRight" state="frozen"/>
      <selection activeCell="A236" sqref="A236:XFD236"/>
      <selection pane="topRight" activeCell="A236" sqref="A236:XFD236"/>
      <selection pane="bottomLeft" activeCell="A236" sqref="A236:XFD236"/>
      <selection pane="bottomRight" activeCell="F225" sqref="F225"/>
    </sheetView>
  </sheetViews>
  <sheetFormatPr defaultColWidth="0" defaultRowHeight="14" zeroHeight="1" x14ac:dyDescent="0.3"/>
  <cols>
    <col min="1" max="1" width="13.59765625" customWidth="1"/>
    <col min="2" max="4" width="20.8984375" style="18" customWidth="1"/>
    <col min="5" max="5" width="2.3984375" customWidth="1"/>
    <col min="6" max="14" width="9.09765625" customWidth="1"/>
  </cols>
  <sheetData>
    <row r="1" spans="1:4" ht="21.8" customHeight="1" x14ac:dyDescent="0.3">
      <c r="B1" s="18" t="s">
        <v>14</v>
      </c>
      <c r="C1" s="18" t="s">
        <v>14</v>
      </c>
      <c r="D1" s="21" t="s">
        <v>14</v>
      </c>
    </row>
    <row r="2" spans="1:4" ht="41.25" customHeight="1" x14ac:dyDescent="0.3">
      <c r="A2" s="35" t="s">
        <v>34</v>
      </c>
      <c r="B2" s="41" t="s">
        <v>51</v>
      </c>
      <c r="C2" s="41" t="s">
        <v>32</v>
      </c>
      <c r="D2" s="72" t="s">
        <v>33</v>
      </c>
    </row>
    <row r="3" spans="1:4" ht="29.3" customHeight="1" x14ac:dyDescent="0.3">
      <c r="A3" t="s">
        <v>16</v>
      </c>
      <c r="B3" s="19" t="s">
        <v>48</v>
      </c>
      <c r="C3" s="19" t="s">
        <v>49</v>
      </c>
      <c r="D3" s="20" t="s">
        <v>15</v>
      </c>
    </row>
    <row r="4" spans="1:4" x14ac:dyDescent="0.3">
      <c r="A4" s="17">
        <v>38017</v>
      </c>
      <c r="B4" s="22">
        <v>5.07</v>
      </c>
      <c r="C4" s="22"/>
      <c r="D4" s="22"/>
    </row>
    <row r="5" spans="1:4" x14ac:dyDescent="0.3">
      <c r="A5" s="17">
        <f>EOMONTH(A4,1)</f>
        <v>38046</v>
      </c>
      <c r="B5" s="22">
        <v>5.08</v>
      </c>
      <c r="C5" s="22"/>
      <c r="D5" s="22"/>
    </row>
    <row r="6" spans="1:4" x14ac:dyDescent="0.3">
      <c r="A6" s="17">
        <f t="shared" ref="A6:A69" si="0">EOMONTH(A5,1)</f>
        <v>38077</v>
      </c>
      <c r="B6" s="22">
        <v>4.9000000000000004</v>
      </c>
      <c r="C6" s="22"/>
      <c r="D6" s="22"/>
    </row>
    <row r="7" spans="1:4" x14ac:dyDescent="0.3">
      <c r="A7" s="17">
        <f t="shared" si="0"/>
        <v>38107</v>
      </c>
      <c r="B7" s="22">
        <v>4.8099999999999996</v>
      </c>
      <c r="C7" s="22"/>
      <c r="D7" s="22"/>
    </row>
    <row r="8" spans="1:4" x14ac:dyDescent="0.3">
      <c r="A8" s="17">
        <f t="shared" si="0"/>
        <v>38138</v>
      </c>
      <c r="B8" s="22">
        <v>4.67</v>
      </c>
      <c r="C8" s="22"/>
      <c r="D8" s="22"/>
    </row>
    <row r="9" spans="1:4" x14ac:dyDescent="0.3">
      <c r="A9" s="17">
        <f t="shared" si="0"/>
        <v>38168</v>
      </c>
      <c r="B9" s="22">
        <v>4.71</v>
      </c>
      <c r="C9" s="22"/>
      <c r="D9" s="22"/>
    </row>
    <row r="10" spans="1:4" x14ac:dyDescent="0.3">
      <c r="A10" s="17">
        <f t="shared" si="0"/>
        <v>38199</v>
      </c>
      <c r="B10" s="22">
        <v>4.93</v>
      </c>
      <c r="C10" s="22"/>
      <c r="D10" s="22"/>
    </row>
    <row r="11" spans="1:4" x14ac:dyDescent="0.3">
      <c r="A11" s="17">
        <f t="shared" si="0"/>
        <v>38230</v>
      </c>
      <c r="B11" s="22">
        <v>4.9800000000000004</v>
      </c>
      <c r="C11" s="22"/>
      <c r="D11" s="22"/>
    </row>
    <row r="12" spans="1:4" x14ac:dyDescent="0.3">
      <c r="A12" s="17">
        <f t="shared" si="0"/>
        <v>38260</v>
      </c>
      <c r="B12" s="22">
        <v>5.09</v>
      </c>
      <c r="C12" s="22"/>
      <c r="D12" s="22"/>
    </row>
    <row r="13" spans="1:4" x14ac:dyDescent="0.3">
      <c r="A13" s="17">
        <f t="shared" si="0"/>
        <v>38291</v>
      </c>
      <c r="B13" s="22">
        <v>5</v>
      </c>
      <c r="C13" s="22"/>
      <c r="D13" s="22"/>
    </row>
    <row r="14" spans="1:4" x14ac:dyDescent="0.3">
      <c r="A14" s="17">
        <f t="shared" si="0"/>
        <v>38321</v>
      </c>
      <c r="B14" s="22">
        <v>4.95</v>
      </c>
      <c r="C14" s="22"/>
      <c r="D14" s="22"/>
    </row>
    <row r="15" spans="1:4" x14ac:dyDescent="0.3">
      <c r="A15" s="17">
        <f t="shared" si="0"/>
        <v>38352</v>
      </c>
      <c r="B15" s="22">
        <v>4.84</v>
      </c>
      <c r="C15" s="22"/>
      <c r="D15" s="22"/>
    </row>
    <row r="16" spans="1:4" x14ac:dyDescent="0.3">
      <c r="A16" s="17">
        <f t="shared" si="0"/>
        <v>38383</v>
      </c>
      <c r="B16" s="22">
        <v>4.76</v>
      </c>
      <c r="C16" s="22"/>
      <c r="D16" s="22"/>
    </row>
    <row r="17" spans="1:4" x14ac:dyDescent="0.3">
      <c r="A17" s="17">
        <f t="shared" si="0"/>
        <v>38411</v>
      </c>
      <c r="B17" s="22">
        <v>4.62</v>
      </c>
      <c r="C17" s="22"/>
      <c r="D17" s="22"/>
    </row>
    <row r="18" spans="1:4" x14ac:dyDescent="0.3">
      <c r="A18" s="17">
        <f t="shared" si="0"/>
        <v>38442</v>
      </c>
      <c r="B18" s="22">
        <v>4.34</v>
      </c>
      <c r="C18" s="22"/>
      <c r="D18" s="22"/>
    </row>
    <row r="19" spans="1:4" x14ac:dyDescent="0.3">
      <c r="A19" s="17">
        <f t="shared" si="0"/>
        <v>38472</v>
      </c>
      <c r="B19" s="22">
        <v>4.26</v>
      </c>
      <c r="C19" s="22"/>
      <c r="D19" s="22"/>
    </row>
    <row r="20" spans="1:4" x14ac:dyDescent="0.3">
      <c r="A20" s="17">
        <f t="shared" si="0"/>
        <v>38503</v>
      </c>
      <c r="B20" s="22">
        <v>4.1100000000000003</v>
      </c>
      <c r="C20" s="22"/>
      <c r="D20" s="22"/>
    </row>
    <row r="21" spans="1:4" x14ac:dyDescent="0.3">
      <c r="A21" s="17">
        <f t="shared" si="0"/>
        <v>38533</v>
      </c>
      <c r="B21" s="22">
        <v>3.94</v>
      </c>
      <c r="C21" s="22"/>
      <c r="D21" s="22"/>
    </row>
    <row r="22" spans="1:4" x14ac:dyDescent="0.3">
      <c r="A22" s="17">
        <f t="shared" si="0"/>
        <v>38564</v>
      </c>
      <c r="B22" s="22">
        <v>3.89</v>
      </c>
      <c r="C22" s="22"/>
      <c r="D22" s="22"/>
    </row>
    <row r="23" spans="1:4" x14ac:dyDescent="0.3">
      <c r="A23" s="17">
        <f t="shared" si="0"/>
        <v>38595</v>
      </c>
      <c r="B23" s="22">
        <v>3.88</v>
      </c>
      <c r="C23" s="22"/>
      <c r="D23" s="22"/>
    </row>
    <row r="24" spans="1:4" x14ac:dyDescent="0.3">
      <c r="A24" s="17">
        <f t="shared" si="0"/>
        <v>38625</v>
      </c>
      <c r="B24" s="22">
        <v>3.84</v>
      </c>
      <c r="C24" s="22"/>
      <c r="D24" s="22"/>
    </row>
    <row r="25" spans="1:4" x14ac:dyDescent="0.3">
      <c r="A25" s="17">
        <f t="shared" si="0"/>
        <v>38656</v>
      </c>
      <c r="B25" s="22">
        <v>3.85</v>
      </c>
      <c r="C25" s="22"/>
      <c r="D25" s="22"/>
    </row>
    <row r="26" spans="1:4" x14ac:dyDescent="0.3">
      <c r="A26" s="17">
        <f t="shared" si="0"/>
        <v>38686</v>
      </c>
      <c r="B26" s="22">
        <v>3.89</v>
      </c>
      <c r="C26" s="22"/>
      <c r="D26" s="22"/>
    </row>
    <row r="27" spans="1:4" x14ac:dyDescent="0.3">
      <c r="A27" s="17">
        <f t="shared" si="0"/>
        <v>38717</v>
      </c>
      <c r="B27" s="22">
        <v>4.12</v>
      </c>
      <c r="C27" s="22"/>
      <c r="D27" s="22"/>
    </row>
    <row r="28" spans="1:4" x14ac:dyDescent="0.3">
      <c r="A28" s="17">
        <f t="shared" si="0"/>
        <v>38748</v>
      </c>
      <c r="B28" s="22">
        <v>4.25</v>
      </c>
      <c r="C28" s="22"/>
      <c r="D28" s="22"/>
    </row>
    <row r="29" spans="1:4" x14ac:dyDescent="0.3">
      <c r="A29" s="17">
        <f t="shared" si="0"/>
        <v>38776</v>
      </c>
      <c r="B29" s="22">
        <v>4.2699999999999996</v>
      </c>
      <c r="C29" s="22"/>
      <c r="D29" s="22"/>
    </row>
    <row r="30" spans="1:4" x14ac:dyDescent="0.3">
      <c r="A30" s="17">
        <f t="shared" si="0"/>
        <v>38807</v>
      </c>
      <c r="B30" s="22">
        <v>4.3099999999999996</v>
      </c>
      <c r="C30" s="22"/>
      <c r="D30" s="22"/>
    </row>
    <row r="31" spans="1:4" x14ac:dyDescent="0.3">
      <c r="A31" s="17">
        <f t="shared" si="0"/>
        <v>38837</v>
      </c>
      <c r="B31" s="22">
        <v>4.34</v>
      </c>
      <c r="C31" s="22"/>
      <c r="D31" s="22"/>
    </row>
    <row r="32" spans="1:4" x14ac:dyDescent="0.3">
      <c r="A32" s="17">
        <f t="shared" si="0"/>
        <v>38868</v>
      </c>
      <c r="B32" s="22">
        <v>4.2</v>
      </c>
      <c r="C32" s="22"/>
      <c r="D32" s="22"/>
    </row>
    <row r="33" spans="1:4" x14ac:dyDescent="0.3">
      <c r="A33" s="17">
        <f t="shared" si="0"/>
        <v>38898</v>
      </c>
      <c r="B33" s="22">
        <v>4.1399999999999997</v>
      </c>
      <c r="C33" s="22"/>
      <c r="D33" s="22"/>
    </row>
    <row r="34" spans="1:4" x14ac:dyDescent="0.3">
      <c r="A34" s="17">
        <f t="shared" si="0"/>
        <v>38929</v>
      </c>
      <c r="B34" s="22">
        <v>4.2300000000000004</v>
      </c>
      <c r="C34" s="22"/>
      <c r="D34" s="22"/>
    </row>
    <row r="35" spans="1:4" x14ac:dyDescent="0.3">
      <c r="A35" s="17">
        <f t="shared" si="0"/>
        <v>38960</v>
      </c>
      <c r="B35" s="22">
        <v>4.34</v>
      </c>
      <c r="C35" s="22"/>
      <c r="D35" s="22"/>
    </row>
    <row r="36" spans="1:4" x14ac:dyDescent="0.3">
      <c r="A36" s="17">
        <f t="shared" si="0"/>
        <v>38990</v>
      </c>
      <c r="B36" s="22">
        <v>4.33</v>
      </c>
      <c r="C36" s="22"/>
      <c r="D36" s="22"/>
    </row>
    <row r="37" spans="1:4" x14ac:dyDescent="0.3">
      <c r="A37" s="17">
        <f t="shared" si="0"/>
        <v>39021</v>
      </c>
      <c r="B37" s="22">
        <v>4.43</v>
      </c>
      <c r="C37" s="22"/>
      <c r="D37" s="22"/>
    </row>
    <row r="38" spans="1:4" x14ac:dyDescent="0.3">
      <c r="A38" s="17">
        <f t="shared" si="0"/>
        <v>39051</v>
      </c>
      <c r="B38" s="22">
        <v>4.46</v>
      </c>
      <c r="C38" s="22"/>
      <c r="D38" s="22"/>
    </row>
    <row r="39" spans="1:4" x14ac:dyDescent="0.3">
      <c r="A39" s="17">
        <f t="shared" si="0"/>
        <v>39082</v>
      </c>
      <c r="B39" s="22">
        <v>4.4800000000000004</v>
      </c>
      <c r="C39" s="22"/>
      <c r="D39" s="22"/>
    </row>
    <row r="40" spans="1:4" x14ac:dyDescent="0.3">
      <c r="A40" s="17">
        <f t="shared" si="0"/>
        <v>39113</v>
      </c>
      <c r="B40" s="22">
        <v>4.46</v>
      </c>
      <c r="C40" s="22"/>
      <c r="D40" s="22"/>
    </row>
    <row r="41" spans="1:4" x14ac:dyDescent="0.3">
      <c r="A41" s="17">
        <f t="shared" si="0"/>
        <v>39141</v>
      </c>
      <c r="B41" s="22">
        <v>4.46</v>
      </c>
      <c r="C41" s="22"/>
      <c r="D41" s="22"/>
    </row>
    <row r="42" spans="1:4" x14ac:dyDescent="0.3">
      <c r="A42" s="17">
        <f t="shared" si="0"/>
        <v>39172</v>
      </c>
      <c r="B42" s="22">
        <v>4.37</v>
      </c>
      <c r="C42" s="22"/>
      <c r="D42" s="22"/>
    </row>
    <row r="43" spans="1:4" x14ac:dyDescent="0.3">
      <c r="A43" s="17">
        <f t="shared" si="0"/>
        <v>39202</v>
      </c>
      <c r="B43" s="22">
        <v>4.37</v>
      </c>
      <c r="C43" s="22"/>
      <c r="D43" s="22"/>
    </row>
    <row r="44" spans="1:4" x14ac:dyDescent="0.3">
      <c r="A44" s="17">
        <f t="shared" si="0"/>
        <v>39233</v>
      </c>
      <c r="B44" s="22">
        <v>4.3899999999999997</v>
      </c>
      <c r="C44" s="22"/>
      <c r="D44" s="22"/>
    </row>
    <row r="45" spans="1:4" x14ac:dyDescent="0.3">
      <c r="A45" s="17">
        <f t="shared" si="0"/>
        <v>39263</v>
      </c>
      <c r="B45" s="22">
        <v>4.54</v>
      </c>
      <c r="C45" s="22"/>
      <c r="D45" s="22"/>
    </row>
    <row r="46" spans="1:4" x14ac:dyDescent="0.3">
      <c r="A46" s="17">
        <f t="shared" si="0"/>
        <v>39294</v>
      </c>
      <c r="B46" s="22">
        <v>4.7300000000000004</v>
      </c>
      <c r="C46" s="22"/>
      <c r="D46" s="22"/>
    </row>
    <row r="47" spans="1:4" x14ac:dyDescent="0.3">
      <c r="A47" s="17">
        <f t="shared" si="0"/>
        <v>39325</v>
      </c>
      <c r="B47" s="22">
        <v>4.92</v>
      </c>
      <c r="C47" s="22"/>
      <c r="D47" s="22"/>
    </row>
    <row r="48" spans="1:4" x14ac:dyDescent="0.3">
      <c r="A48" s="17">
        <f t="shared" si="0"/>
        <v>39355</v>
      </c>
      <c r="B48" s="22">
        <v>5.09</v>
      </c>
      <c r="C48" s="22"/>
      <c r="D48" s="22"/>
    </row>
    <row r="49" spans="1:4" x14ac:dyDescent="0.3">
      <c r="A49" s="17">
        <f t="shared" si="0"/>
        <v>39386</v>
      </c>
      <c r="B49" s="22">
        <v>5.21</v>
      </c>
      <c r="C49" s="22"/>
      <c r="D49" s="22"/>
    </row>
    <row r="50" spans="1:4" x14ac:dyDescent="0.3">
      <c r="A50" s="17">
        <f t="shared" si="0"/>
        <v>39416</v>
      </c>
      <c r="B50" s="22">
        <v>5.27</v>
      </c>
      <c r="C50" s="22"/>
      <c r="D50" s="22"/>
    </row>
    <row r="51" spans="1:4" x14ac:dyDescent="0.3">
      <c r="A51" s="17">
        <f t="shared" si="0"/>
        <v>39447</v>
      </c>
      <c r="B51" s="22">
        <v>5.3</v>
      </c>
      <c r="C51" s="22"/>
      <c r="D51" s="22"/>
    </row>
    <row r="52" spans="1:4" x14ac:dyDescent="0.3">
      <c r="A52" s="17">
        <f t="shared" si="0"/>
        <v>39478</v>
      </c>
      <c r="B52" s="22">
        <v>5.49</v>
      </c>
      <c r="C52" s="22"/>
      <c r="D52" s="22"/>
    </row>
    <row r="53" spans="1:4" x14ac:dyDescent="0.3">
      <c r="A53" s="17">
        <f t="shared" si="0"/>
        <v>39507</v>
      </c>
      <c r="B53" s="22">
        <v>5.49</v>
      </c>
      <c r="C53" s="22"/>
      <c r="D53" s="22"/>
    </row>
    <row r="54" spans="1:4" x14ac:dyDescent="0.3">
      <c r="A54" s="17">
        <f t="shared" si="0"/>
        <v>39538</v>
      </c>
      <c r="B54" s="22">
        <v>5.52</v>
      </c>
      <c r="C54" s="22"/>
      <c r="D54" s="22"/>
    </row>
    <row r="55" spans="1:4" x14ac:dyDescent="0.3">
      <c r="A55" s="17">
        <f t="shared" si="0"/>
        <v>39568</v>
      </c>
      <c r="B55" s="22">
        <v>5.51</v>
      </c>
      <c r="C55" s="22"/>
      <c r="D55" s="22"/>
    </row>
    <row r="56" spans="1:4" x14ac:dyDescent="0.3">
      <c r="A56" s="17">
        <f t="shared" si="0"/>
        <v>39599</v>
      </c>
      <c r="B56" s="22">
        <v>5.53</v>
      </c>
      <c r="C56" s="22"/>
      <c r="D56" s="22"/>
    </row>
    <row r="57" spans="1:4" x14ac:dyDescent="0.3">
      <c r="A57" s="17">
        <f t="shared" si="0"/>
        <v>39629</v>
      </c>
      <c r="B57" s="22">
        <v>5.54</v>
      </c>
      <c r="C57" s="22"/>
      <c r="D57" s="22"/>
    </row>
    <row r="58" spans="1:4" x14ac:dyDescent="0.3">
      <c r="A58" s="17">
        <f t="shared" si="0"/>
        <v>39660</v>
      </c>
      <c r="B58" s="22">
        <v>5.58</v>
      </c>
      <c r="C58" s="22"/>
      <c r="D58" s="22"/>
    </row>
    <row r="59" spans="1:4" x14ac:dyDescent="0.3">
      <c r="A59" s="17">
        <f t="shared" si="0"/>
        <v>39691</v>
      </c>
      <c r="B59" s="22">
        <v>5.75</v>
      </c>
      <c r="C59" s="22"/>
      <c r="D59" s="22"/>
    </row>
    <row r="60" spans="1:4" x14ac:dyDescent="0.3">
      <c r="A60" s="17">
        <f t="shared" si="0"/>
        <v>39721</v>
      </c>
      <c r="B60" s="22">
        <v>5.74</v>
      </c>
      <c r="C60" s="22"/>
      <c r="D60" s="22"/>
    </row>
    <row r="61" spans="1:4" x14ac:dyDescent="0.3">
      <c r="A61" s="17">
        <f t="shared" si="0"/>
        <v>39752</v>
      </c>
      <c r="B61" s="22">
        <v>5.68</v>
      </c>
      <c r="C61" s="22"/>
      <c r="D61" s="22"/>
    </row>
    <row r="62" spans="1:4" x14ac:dyDescent="0.3">
      <c r="A62" s="17">
        <f t="shared" si="0"/>
        <v>39782</v>
      </c>
      <c r="B62" s="22">
        <v>5.68</v>
      </c>
      <c r="C62" s="22"/>
      <c r="D62" s="22"/>
    </row>
    <row r="63" spans="1:4" x14ac:dyDescent="0.3">
      <c r="A63" s="17">
        <f t="shared" si="0"/>
        <v>39813</v>
      </c>
      <c r="B63" s="22">
        <v>5.69</v>
      </c>
      <c r="C63" s="22"/>
      <c r="D63" s="22"/>
    </row>
    <row r="64" spans="1:4" x14ac:dyDescent="0.3">
      <c r="A64" s="17">
        <f t="shared" si="0"/>
        <v>39844</v>
      </c>
      <c r="B64" s="22">
        <v>5.75</v>
      </c>
      <c r="C64" s="22"/>
      <c r="D64" s="22"/>
    </row>
    <row r="65" spans="1:4" x14ac:dyDescent="0.3">
      <c r="A65" s="17">
        <f t="shared" si="0"/>
        <v>39872</v>
      </c>
      <c r="B65" s="22">
        <v>5.77</v>
      </c>
      <c r="C65" s="22"/>
      <c r="D65" s="22"/>
    </row>
    <row r="66" spans="1:4" x14ac:dyDescent="0.3">
      <c r="A66" s="17">
        <f t="shared" si="0"/>
        <v>39903</v>
      </c>
      <c r="B66" s="22">
        <v>5.68</v>
      </c>
      <c r="C66" s="22"/>
      <c r="D66" s="22"/>
    </row>
    <row r="67" spans="1:4" x14ac:dyDescent="0.3">
      <c r="A67" s="17">
        <f t="shared" si="0"/>
        <v>39933</v>
      </c>
      <c r="B67" s="22">
        <v>5.68</v>
      </c>
      <c r="C67" s="22"/>
      <c r="D67" s="22"/>
    </row>
    <row r="68" spans="1:4" x14ac:dyDescent="0.3">
      <c r="A68" s="17">
        <f t="shared" si="0"/>
        <v>39964</v>
      </c>
      <c r="B68" s="22">
        <v>5.71</v>
      </c>
      <c r="C68" s="22"/>
      <c r="D68" s="22"/>
    </row>
    <row r="69" spans="1:4" x14ac:dyDescent="0.3">
      <c r="A69" s="17">
        <f t="shared" si="0"/>
        <v>39994</v>
      </c>
      <c r="B69" s="22">
        <v>5.71</v>
      </c>
      <c r="C69" s="22"/>
      <c r="D69" s="22"/>
    </row>
    <row r="70" spans="1:4" x14ac:dyDescent="0.3">
      <c r="A70" s="17">
        <f t="shared" ref="A70:A133" si="1">EOMONTH(A69,1)</f>
        <v>40025</v>
      </c>
      <c r="B70" s="22">
        <v>5.75</v>
      </c>
      <c r="C70" s="22"/>
      <c r="D70" s="22"/>
    </row>
    <row r="71" spans="1:4" x14ac:dyDescent="0.3">
      <c r="A71" s="17">
        <f t="shared" si="1"/>
        <v>40056</v>
      </c>
      <c r="B71" s="22">
        <v>5.73</v>
      </c>
      <c r="C71" s="22"/>
      <c r="D71" s="22"/>
    </row>
    <row r="72" spans="1:4" x14ac:dyDescent="0.3">
      <c r="A72" s="17">
        <f t="shared" si="1"/>
        <v>40086</v>
      </c>
      <c r="B72" s="22">
        <v>5.71</v>
      </c>
      <c r="C72" s="22"/>
      <c r="D72" s="22"/>
    </row>
    <row r="73" spans="1:4" x14ac:dyDescent="0.3">
      <c r="A73" s="17">
        <f t="shared" si="1"/>
        <v>40117</v>
      </c>
      <c r="B73" s="22">
        <v>5.69</v>
      </c>
      <c r="C73" s="22"/>
      <c r="D73" s="22"/>
    </row>
    <row r="74" spans="1:4" x14ac:dyDescent="0.3">
      <c r="A74" s="17">
        <f t="shared" si="1"/>
        <v>40147</v>
      </c>
      <c r="B74" s="22">
        <v>5.67</v>
      </c>
      <c r="C74" s="22"/>
      <c r="D74" s="22"/>
    </row>
    <row r="75" spans="1:4" x14ac:dyDescent="0.3">
      <c r="A75" s="17">
        <f t="shared" si="1"/>
        <v>40178</v>
      </c>
      <c r="B75" s="22">
        <v>5.66</v>
      </c>
      <c r="C75" s="22"/>
      <c r="D75" s="22"/>
    </row>
    <row r="76" spans="1:4" x14ac:dyDescent="0.3">
      <c r="A76" s="17">
        <f t="shared" si="1"/>
        <v>40209</v>
      </c>
      <c r="B76" s="22">
        <v>5.52</v>
      </c>
      <c r="C76" s="22"/>
      <c r="D76" s="22"/>
    </row>
    <row r="77" spans="1:4" x14ac:dyDescent="0.3">
      <c r="A77" s="17">
        <f t="shared" si="1"/>
        <v>40237</v>
      </c>
      <c r="B77" s="22">
        <v>5.47</v>
      </c>
      <c r="C77" s="22"/>
      <c r="D77" s="22"/>
    </row>
    <row r="78" spans="1:4" x14ac:dyDescent="0.3">
      <c r="A78" s="17">
        <f t="shared" si="1"/>
        <v>40268</v>
      </c>
      <c r="B78" s="22">
        <v>5.4</v>
      </c>
      <c r="C78" s="22"/>
      <c r="D78" s="22"/>
    </row>
    <row r="79" spans="1:4" x14ac:dyDescent="0.3">
      <c r="A79" s="17">
        <f t="shared" si="1"/>
        <v>40298</v>
      </c>
      <c r="B79" s="22">
        <v>5.3</v>
      </c>
      <c r="C79" s="22"/>
      <c r="D79" s="22"/>
    </row>
    <row r="80" spans="1:4" x14ac:dyDescent="0.3">
      <c r="A80" s="17">
        <f t="shared" si="1"/>
        <v>40329</v>
      </c>
      <c r="B80" s="22">
        <v>5.13</v>
      </c>
      <c r="C80" s="22"/>
      <c r="D80" s="22"/>
    </row>
    <row r="81" spans="1:4" x14ac:dyDescent="0.3">
      <c r="A81" s="17">
        <f t="shared" si="1"/>
        <v>40359</v>
      </c>
      <c r="B81" s="22">
        <v>5.01</v>
      </c>
      <c r="C81" s="22"/>
      <c r="D81" s="22"/>
    </row>
    <row r="82" spans="1:4" x14ac:dyDescent="0.3">
      <c r="A82" s="17">
        <f t="shared" si="1"/>
        <v>40390</v>
      </c>
      <c r="B82" s="22">
        <v>4.91</v>
      </c>
      <c r="C82" s="22"/>
      <c r="D82" s="22"/>
    </row>
    <row r="83" spans="1:4" x14ac:dyDescent="0.3">
      <c r="A83" s="17">
        <f t="shared" si="1"/>
        <v>40421</v>
      </c>
      <c r="B83" s="22">
        <v>4.87</v>
      </c>
      <c r="C83" s="22"/>
      <c r="D83" s="22"/>
    </row>
    <row r="84" spans="1:4" x14ac:dyDescent="0.3">
      <c r="A84" s="17">
        <f t="shared" si="1"/>
        <v>40451</v>
      </c>
      <c r="B84" s="22">
        <v>4.6500000000000004</v>
      </c>
      <c r="C84" s="22"/>
      <c r="D84" s="22"/>
    </row>
    <row r="85" spans="1:4" x14ac:dyDescent="0.3">
      <c r="A85" s="17">
        <f t="shared" si="1"/>
        <v>40482</v>
      </c>
      <c r="B85" s="22">
        <v>4.5599999999999996</v>
      </c>
      <c r="C85" s="22"/>
      <c r="D85" s="22"/>
    </row>
    <row r="86" spans="1:4" x14ac:dyDescent="0.3">
      <c r="A86" s="17">
        <f t="shared" si="1"/>
        <v>40512</v>
      </c>
      <c r="B86" s="22">
        <v>4.47</v>
      </c>
      <c r="C86" s="22"/>
      <c r="D86" s="22"/>
    </row>
    <row r="87" spans="1:4" x14ac:dyDescent="0.3">
      <c r="A87" s="17">
        <f t="shared" si="1"/>
        <v>40543</v>
      </c>
      <c r="B87" s="22">
        <v>4.4000000000000004</v>
      </c>
      <c r="C87" s="22"/>
      <c r="D87" s="22"/>
    </row>
    <row r="88" spans="1:4" x14ac:dyDescent="0.3">
      <c r="A88" s="17">
        <f t="shared" si="1"/>
        <v>40574</v>
      </c>
      <c r="B88" s="22">
        <v>4.37</v>
      </c>
      <c r="C88" s="22"/>
      <c r="D88" s="22"/>
    </row>
    <row r="89" spans="1:4" x14ac:dyDescent="0.3">
      <c r="A89" s="17">
        <f t="shared" si="1"/>
        <v>40602</v>
      </c>
      <c r="B89" s="22">
        <v>4.4000000000000004</v>
      </c>
      <c r="C89" s="22"/>
      <c r="D89" s="22"/>
    </row>
    <row r="90" spans="1:4" x14ac:dyDescent="0.3">
      <c r="A90" s="17">
        <f t="shared" si="1"/>
        <v>40633</v>
      </c>
      <c r="B90" s="22">
        <v>4.32</v>
      </c>
      <c r="C90" s="22"/>
      <c r="D90" s="22"/>
    </row>
    <row r="91" spans="1:4" x14ac:dyDescent="0.3">
      <c r="A91" s="17">
        <f t="shared" si="1"/>
        <v>40663</v>
      </c>
      <c r="B91" s="22">
        <v>4.32</v>
      </c>
      <c r="C91" s="22"/>
      <c r="D91" s="22"/>
    </row>
    <row r="92" spans="1:4" x14ac:dyDescent="0.3">
      <c r="A92" s="17">
        <f t="shared" si="1"/>
        <v>40694</v>
      </c>
      <c r="B92" s="22">
        <v>4.24</v>
      </c>
      <c r="C92" s="22"/>
      <c r="D92" s="22"/>
    </row>
    <row r="93" spans="1:4" x14ac:dyDescent="0.3">
      <c r="A93" s="17">
        <f t="shared" si="1"/>
        <v>40724</v>
      </c>
      <c r="B93" s="22">
        <v>4.2300000000000004</v>
      </c>
      <c r="C93" s="22"/>
      <c r="D93" s="22"/>
    </row>
    <row r="94" spans="1:4" x14ac:dyDescent="0.3">
      <c r="A94" s="17">
        <f t="shared" si="1"/>
        <v>40755</v>
      </c>
      <c r="B94" s="22">
        <v>4.2</v>
      </c>
      <c r="C94" s="22"/>
      <c r="D94" s="22"/>
    </row>
    <row r="95" spans="1:4" x14ac:dyDescent="0.3">
      <c r="A95" s="17">
        <f t="shared" si="1"/>
        <v>40786</v>
      </c>
      <c r="B95" s="22">
        <v>4.1900000000000004</v>
      </c>
      <c r="C95" s="22"/>
      <c r="D95" s="22"/>
    </row>
    <row r="96" spans="1:4" x14ac:dyDescent="0.3">
      <c r="A96" s="17">
        <f t="shared" si="1"/>
        <v>40816</v>
      </c>
      <c r="B96" s="22">
        <v>4.04</v>
      </c>
      <c r="C96" s="22"/>
      <c r="D96" s="22"/>
    </row>
    <row r="97" spans="1:4" x14ac:dyDescent="0.3">
      <c r="A97" s="17">
        <f t="shared" si="1"/>
        <v>40847</v>
      </c>
      <c r="B97" s="22">
        <v>3.91</v>
      </c>
      <c r="C97" s="22"/>
      <c r="D97" s="22"/>
    </row>
    <row r="98" spans="1:4" x14ac:dyDescent="0.3">
      <c r="A98" s="17">
        <f t="shared" si="1"/>
        <v>40877</v>
      </c>
      <c r="B98" s="22">
        <v>3.76</v>
      </c>
      <c r="C98" s="22"/>
      <c r="D98" s="22"/>
    </row>
    <row r="99" spans="1:4" x14ac:dyDescent="0.3">
      <c r="A99" s="17">
        <f t="shared" si="1"/>
        <v>40908</v>
      </c>
      <c r="B99" s="22">
        <v>3.72</v>
      </c>
      <c r="C99" s="22"/>
      <c r="D99" s="22"/>
    </row>
    <row r="100" spans="1:4" x14ac:dyDescent="0.3">
      <c r="A100" s="17">
        <f t="shared" si="1"/>
        <v>40939</v>
      </c>
      <c r="B100" s="22">
        <v>3.72</v>
      </c>
      <c r="C100" s="22"/>
      <c r="D100" s="22"/>
    </row>
    <row r="101" spans="1:4" x14ac:dyDescent="0.3">
      <c r="A101" s="17">
        <f t="shared" si="1"/>
        <v>40968</v>
      </c>
      <c r="B101" s="22">
        <v>3.73</v>
      </c>
      <c r="C101" s="22"/>
      <c r="D101" s="22"/>
    </row>
    <row r="102" spans="1:4" x14ac:dyDescent="0.3">
      <c r="A102" s="17">
        <f t="shared" si="1"/>
        <v>40999</v>
      </c>
      <c r="B102" s="22">
        <v>3.75</v>
      </c>
      <c r="C102" s="22"/>
      <c r="D102" s="22"/>
    </row>
    <row r="103" spans="1:4" x14ac:dyDescent="0.3">
      <c r="A103" s="17">
        <f t="shared" si="1"/>
        <v>41029</v>
      </c>
      <c r="B103" s="22">
        <v>3.81</v>
      </c>
      <c r="C103" s="22"/>
      <c r="D103" s="22"/>
    </row>
    <row r="104" spans="1:4" x14ac:dyDescent="0.3">
      <c r="A104" s="17">
        <f t="shared" si="1"/>
        <v>41060</v>
      </c>
      <c r="B104" s="22">
        <v>3.76</v>
      </c>
      <c r="C104" s="22"/>
      <c r="D104" s="22"/>
    </row>
    <row r="105" spans="1:4" x14ac:dyDescent="0.3">
      <c r="A105" s="17">
        <f t="shared" si="1"/>
        <v>41090</v>
      </c>
      <c r="B105" s="22">
        <v>3.71</v>
      </c>
      <c r="C105" s="22"/>
      <c r="D105" s="22"/>
    </row>
    <row r="106" spans="1:4" x14ac:dyDescent="0.3">
      <c r="A106" s="17">
        <f t="shared" si="1"/>
        <v>41121</v>
      </c>
      <c r="B106" s="22">
        <v>3.65</v>
      </c>
      <c r="C106" s="22"/>
      <c r="D106" s="22"/>
    </row>
    <row r="107" spans="1:4" x14ac:dyDescent="0.3">
      <c r="A107" s="17">
        <f t="shared" si="1"/>
        <v>41152</v>
      </c>
      <c r="B107" s="22">
        <v>3.61</v>
      </c>
      <c r="C107" s="22"/>
      <c r="D107" s="22"/>
    </row>
    <row r="108" spans="1:4" x14ac:dyDescent="0.3">
      <c r="A108" s="17">
        <f t="shared" si="1"/>
        <v>41182</v>
      </c>
      <c r="B108" s="22">
        <v>3.59</v>
      </c>
      <c r="C108" s="22"/>
      <c r="D108" s="22"/>
    </row>
    <row r="109" spans="1:4" x14ac:dyDescent="0.3">
      <c r="A109" s="17">
        <f t="shared" si="1"/>
        <v>41213</v>
      </c>
      <c r="B109" s="22">
        <v>3.48</v>
      </c>
      <c r="C109" s="22"/>
      <c r="D109" s="22"/>
    </row>
    <row r="110" spans="1:4" x14ac:dyDescent="0.3">
      <c r="A110" s="17">
        <f t="shared" si="1"/>
        <v>41243</v>
      </c>
      <c r="B110" s="22">
        <v>3.34</v>
      </c>
      <c r="C110" s="22"/>
      <c r="D110" s="22"/>
    </row>
    <row r="111" spans="1:4" x14ac:dyDescent="0.3">
      <c r="A111" s="17">
        <f t="shared" si="1"/>
        <v>41274</v>
      </c>
      <c r="B111" s="22">
        <v>3.28</v>
      </c>
      <c r="C111" s="22"/>
      <c r="D111" s="22"/>
    </row>
    <row r="112" spans="1:4" x14ac:dyDescent="0.3">
      <c r="A112" s="17">
        <f t="shared" si="1"/>
        <v>41305</v>
      </c>
      <c r="B112" s="22">
        <v>3.35</v>
      </c>
      <c r="C112" s="22"/>
      <c r="D112" s="22"/>
    </row>
    <row r="113" spans="1:4" x14ac:dyDescent="0.3">
      <c r="A113" s="17">
        <f t="shared" si="1"/>
        <v>41333</v>
      </c>
      <c r="B113" s="22">
        <v>3.38</v>
      </c>
      <c r="C113" s="22"/>
      <c r="D113" s="22"/>
    </row>
    <row r="114" spans="1:4" x14ac:dyDescent="0.3">
      <c r="A114" s="17">
        <f t="shared" si="1"/>
        <v>41364</v>
      </c>
      <c r="B114" s="22">
        <v>3.28</v>
      </c>
      <c r="C114" s="22"/>
      <c r="D114" s="22"/>
    </row>
    <row r="115" spans="1:4" x14ac:dyDescent="0.3">
      <c r="A115" s="17">
        <f t="shared" si="1"/>
        <v>41394</v>
      </c>
      <c r="B115" s="22">
        <v>3.21</v>
      </c>
      <c r="C115" s="22"/>
      <c r="D115" s="22"/>
    </row>
    <row r="116" spans="1:4" x14ac:dyDescent="0.3">
      <c r="A116" s="17">
        <f t="shared" si="1"/>
        <v>41425</v>
      </c>
      <c r="B116" s="22">
        <v>3.13</v>
      </c>
      <c r="C116" s="22"/>
      <c r="D116" s="22"/>
    </row>
    <row r="117" spans="1:4" x14ac:dyDescent="0.3">
      <c r="A117" s="17">
        <f t="shared" si="1"/>
        <v>41455</v>
      </c>
      <c r="B117" s="22">
        <v>3.06</v>
      </c>
      <c r="C117" s="22"/>
      <c r="D117" s="22"/>
    </row>
    <row r="118" spans="1:4" x14ac:dyDescent="0.3">
      <c r="A118" s="17">
        <f t="shared" si="1"/>
        <v>41486</v>
      </c>
      <c r="B118" s="22">
        <v>3.12</v>
      </c>
      <c r="C118" s="22"/>
      <c r="D118" s="22"/>
    </row>
    <row r="119" spans="1:4" x14ac:dyDescent="0.3">
      <c r="A119" s="17">
        <f t="shared" si="1"/>
        <v>41517</v>
      </c>
      <c r="B119" s="22">
        <v>3.14</v>
      </c>
      <c r="C119" s="22"/>
      <c r="D119" s="22"/>
    </row>
    <row r="120" spans="1:4" x14ac:dyDescent="0.3">
      <c r="A120" s="17">
        <f t="shared" si="1"/>
        <v>41547</v>
      </c>
      <c r="B120" s="22">
        <v>3.1</v>
      </c>
      <c r="C120" s="22"/>
      <c r="D120" s="22"/>
    </row>
    <row r="121" spans="1:4" x14ac:dyDescent="0.3">
      <c r="A121" s="17">
        <f t="shared" si="1"/>
        <v>41578</v>
      </c>
      <c r="B121" s="22">
        <v>3.17</v>
      </c>
      <c r="C121" s="22"/>
      <c r="D121" s="22"/>
    </row>
    <row r="122" spans="1:4" x14ac:dyDescent="0.3">
      <c r="A122" s="17">
        <f t="shared" si="1"/>
        <v>41608</v>
      </c>
      <c r="B122" s="22">
        <v>3.16</v>
      </c>
      <c r="C122" s="22"/>
      <c r="D122" s="22"/>
    </row>
    <row r="123" spans="1:4" x14ac:dyDescent="0.3">
      <c r="A123" s="17">
        <f t="shared" si="1"/>
        <v>41639</v>
      </c>
      <c r="B123" s="22">
        <v>3.15</v>
      </c>
      <c r="C123" s="22"/>
      <c r="D123" s="22"/>
    </row>
    <row r="124" spans="1:4" x14ac:dyDescent="0.3">
      <c r="A124" s="17">
        <f t="shared" si="1"/>
        <v>41670</v>
      </c>
      <c r="B124" s="22">
        <v>3.29</v>
      </c>
      <c r="C124" s="22">
        <v>3.2</v>
      </c>
      <c r="D124" s="22"/>
    </row>
    <row r="125" spans="1:4" x14ac:dyDescent="0.3">
      <c r="A125" s="17">
        <f t="shared" si="1"/>
        <v>41698</v>
      </c>
      <c r="B125" s="22">
        <v>3.23</v>
      </c>
      <c r="C125" s="22">
        <v>3.13</v>
      </c>
      <c r="D125" s="22"/>
    </row>
    <row r="126" spans="1:4" x14ac:dyDescent="0.3">
      <c r="A126" s="17">
        <f t="shared" si="1"/>
        <v>41729</v>
      </c>
      <c r="B126" s="22">
        <v>3.1</v>
      </c>
      <c r="C126" s="22">
        <v>2.99</v>
      </c>
      <c r="D126" s="22"/>
    </row>
    <row r="127" spans="1:4" x14ac:dyDescent="0.3">
      <c r="A127" s="17">
        <f t="shared" si="1"/>
        <v>41759</v>
      </c>
      <c r="B127" s="22">
        <v>3.05</v>
      </c>
      <c r="C127" s="22">
        <v>2.97</v>
      </c>
      <c r="D127" s="22"/>
    </row>
    <row r="128" spans="1:4" x14ac:dyDescent="0.3">
      <c r="A128" s="17">
        <f t="shared" si="1"/>
        <v>41790</v>
      </c>
      <c r="B128" s="22">
        <v>3</v>
      </c>
      <c r="C128" s="22">
        <v>2.88</v>
      </c>
      <c r="D128" s="22"/>
    </row>
    <row r="129" spans="1:4" x14ac:dyDescent="0.3">
      <c r="A129" s="17">
        <f t="shared" si="1"/>
        <v>41820</v>
      </c>
      <c r="B129" s="22">
        <v>2.95</v>
      </c>
      <c r="C129" s="22">
        <v>2.83</v>
      </c>
      <c r="D129" s="22"/>
    </row>
    <row r="130" spans="1:4" x14ac:dyDescent="0.3">
      <c r="A130" s="17">
        <f t="shared" si="1"/>
        <v>41851</v>
      </c>
      <c r="B130" s="22">
        <v>2.9</v>
      </c>
      <c r="C130" s="22">
        <v>2.76</v>
      </c>
      <c r="D130" s="22"/>
    </row>
    <row r="131" spans="1:4" x14ac:dyDescent="0.3">
      <c r="A131" s="17">
        <f t="shared" si="1"/>
        <v>41882</v>
      </c>
      <c r="B131" s="22">
        <v>2.87</v>
      </c>
      <c r="C131" s="22">
        <v>2.72</v>
      </c>
      <c r="D131" s="22"/>
    </row>
    <row r="132" spans="1:4" x14ac:dyDescent="0.3">
      <c r="A132" s="17">
        <f t="shared" si="1"/>
        <v>41912</v>
      </c>
      <c r="B132" s="22">
        <v>2.77</v>
      </c>
      <c r="C132" s="22">
        <v>2.56</v>
      </c>
      <c r="D132" s="22"/>
    </row>
    <row r="133" spans="1:4" x14ac:dyDescent="0.3">
      <c r="A133" s="17">
        <f t="shared" si="1"/>
        <v>41943</v>
      </c>
      <c r="B133" s="22">
        <v>2.75</v>
      </c>
      <c r="C133" s="22">
        <v>2.57</v>
      </c>
      <c r="D133" s="22"/>
    </row>
    <row r="134" spans="1:4" x14ac:dyDescent="0.3">
      <c r="A134" s="17">
        <f t="shared" ref="A134:A138" si="2">EOMONTH(A133,1)</f>
        <v>41973</v>
      </c>
      <c r="B134" s="22">
        <v>2.66</v>
      </c>
      <c r="C134" s="22">
        <v>2.5</v>
      </c>
      <c r="D134" s="22"/>
    </row>
    <row r="135" spans="1:4" x14ac:dyDescent="0.3">
      <c r="A135" s="17">
        <f t="shared" si="2"/>
        <v>42004</v>
      </c>
      <c r="B135" s="22">
        <v>2.57</v>
      </c>
      <c r="C135" s="22">
        <v>2.4</v>
      </c>
      <c r="D135" s="22"/>
    </row>
    <row r="136" spans="1:4" x14ac:dyDescent="0.3">
      <c r="A136" s="17">
        <f t="shared" si="2"/>
        <v>42035</v>
      </c>
      <c r="B136" s="22">
        <v>2.65</v>
      </c>
      <c r="C136" s="22">
        <v>2.46</v>
      </c>
      <c r="D136" s="22"/>
    </row>
    <row r="137" spans="1:4" x14ac:dyDescent="0.3">
      <c r="A137" s="17">
        <f t="shared" si="2"/>
        <v>42063</v>
      </c>
      <c r="B137" s="22">
        <v>2.5099999999999998</v>
      </c>
      <c r="C137" s="22">
        <v>2.34</v>
      </c>
      <c r="D137" s="22"/>
    </row>
    <row r="138" spans="1:4" x14ac:dyDescent="0.3">
      <c r="A138" s="17">
        <f t="shared" si="2"/>
        <v>42094</v>
      </c>
      <c r="B138" s="22">
        <v>2.38</v>
      </c>
      <c r="C138" s="22">
        <v>2.19</v>
      </c>
      <c r="D138" s="22"/>
    </row>
    <row r="139" spans="1:4" x14ac:dyDescent="0.3">
      <c r="A139" s="17">
        <f>EOMONTH(A138,1)</f>
        <v>42124</v>
      </c>
      <c r="B139" s="22">
        <v>2.37</v>
      </c>
      <c r="C139" s="22">
        <v>2.15</v>
      </c>
      <c r="D139" s="22"/>
    </row>
    <row r="140" spans="1:4" x14ac:dyDescent="0.3">
      <c r="A140" s="17">
        <f t="shared" ref="A140:A153" si="3">EOMONTH(A139,1)</f>
        <v>42155</v>
      </c>
      <c r="B140" s="22">
        <v>2.2999999999999998</v>
      </c>
      <c r="C140" s="22">
        <v>2.1</v>
      </c>
      <c r="D140" s="22"/>
    </row>
    <row r="141" spans="1:4" x14ac:dyDescent="0.3">
      <c r="A141" s="17">
        <f t="shared" si="3"/>
        <v>42185</v>
      </c>
      <c r="B141" s="22">
        <v>2.25</v>
      </c>
      <c r="C141" s="22">
        <v>2.0699999999999998</v>
      </c>
      <c r="D141" s="22"/>
    </row>
    <row r="142" spans="1:4" x14ac:dyDescent="0.3">
      <c r="A142" s="17">
        <f t="shared" si="3"/>
        <v>42216</v>
      </c>
      <c r="B142" s="22">
        <v>2.2999999999999998</v>
      </c>
      <c r="C142" s="22">
        <v>2.11</v>
      </c>
      <c r="D142" s="22"/>
    </row>
    <row r="143" spans="1:4" x14ac:dyDescent="0.3">
      <c r="A143" s="17">
        <f t="shared" si="3"/>
        <v>42247</v>
      </c>
      <c r="B143" s="22">
        <v>2.29</v>
      </c>
      <c r="C143" s="22">
        <v>2.13</v>
      </c>
      <c r="D143" s="22"/>
    </row>
    <row r="144" spans="1:4" x14ac:dyDescent="0.3">
      <c r="A144" s="17">
        <f t="shared" si="3"/>
        <v>42277</v>
      </c>
      <c r="B144" s="22">
        <v>2.2999999999999998</v>
      </c>
      <c r="C144" s="22">
        <v>2.14</v>
      </c>
      <c r="D144" s="22"/>
    </row>
    <row r="145" spans="1:4" x14ac:dyDescent="0.3">
      <c r="A145" s="17">
        <f t="shared" si="3"/>
        <v>42308</v>
      </c>
      <c r="B145" s="22">
        <v>2.3199999999999998</v>
      </c>
      <c r="C145" s="22">
        <v>2.16</v>
      </c>
      <c r="D145" s="22"/>
    </row>
    <row r="146" spans="1:4" x14ac:dyDescent="0.3">
      <c r="A146" s="17">
        <f t="shared" si="3"/>
        <v>42338</v>
      </c>
      <c r="B146" s="22">
        <v>2.2799999999999998</v>
      </c>
      <c r="C146" s="22">
        <v>2.11</v>
      </c>
      <c r="D146" s="22"/>
    </row>
    <row r="147" spans="1:4" x14ac:dyDescent="0.3">
      <c r="A147" s="17">
        <f t="shared" si="3"/>
        <v>42369</v>
      </c>
      <c r="B147" s="22">
        <v>2.2200000000000002</v>
      </c>
      <c r="C147" s="22">
        <v>2.09</v>
      </c>
      <c r="D147" s="22"/>
    </row>
    <row r="148" spans="1:4" x14ac:dyDescent="0.3">
      <c r="A148" s="17">
        <f t="shared" si="3"/>
        <v>42400</v>
      </c>
      <c r="B148" s="22">
        <v>2.2999999999999998</v>
      </c>
      <c r="C148" s="22">
        <v>2.08</v>
      </c>
      <c r="D148" s="22"/>
    </row>
    <row r="149" spans="1:4" x14ac:dyDescent="0.3">
      <c r="A149" s="17">
        <f t="shared" si="3"/>
        <v>42429</v>
      </c>
      <c r="B149" s="22">
        <v>2.25</v>
      </c>
      <c r="C149" s="22">
        <v>2.0699999999999998</v>
      </c>
      <c r="D149" s="22"/>
    </row>
    <row r="150" spans="1:4" x14ac:dyDescent="0.3">
      <c r="A150" s="17">
        <f t="shared" si="3"/>
        <v>42460</v>
      </c>
      <c r="B150" s="22">
        <v>2.16</v>
      </c>
      <c r="C150" s="22">
        <v>2.0099999999999998</v>
      </c>
      <c r="D150" s="22"/>
    </row>
    <row r="151" spans="1:4" x14ac:dyDescent="0.3">
      <c r="A151" s="17">
        <f t="shared" si="3"/>
        <v>42490</v>
      </c>
      <c r="B151" s="22">
        <v>2.17</v>
      </c>
      <c r="C151" s="22">
        <v>2.02</v>
      </c>
      <c r="D151" s="22"/>
    </row>
    <row r="152" spans="1:4" x14ac:dyDescent="0.3">
      <c r="A152" s="17">
        <f t="shared" si="3"/>
        <v>42521</v>
      </c>
      <c r="B152" s="22">
        <v>2.12</v>
      </c>
      <c r="C152" s="22">
        <v>1.95</v>
      </c>
      <c r="D152" s="22"/>
    </row>
    <row r="153" spans="1:4" x14ac:dyDescent="0.3">
      <c r="A153" s="17">
        <f t="shared" si="3"/>
        <v>42551</v>
      </c>
      <c r="B153" s="22">
        <v>2.0699999999999998</v>
      </c>
      <c r="C153" s="22">
        <v>1.93</v>
      </c>
      <c r="D153" s="22"/>
    </row>
    <row r="154" spans="1:4" x14ac:dyDescent="0.3">
      <c r="A154" s="17">
        <f>EOMONTH(A153,1)</f>
        <v>42582</v>
      </c>
      <c r="B154" s="22">
        <v>2.1</v>
      </c>
      <c r="C154" s="22">
        <v>1.93</v>
      </c>
      <c r="D154" s="22"/>
    </row>
    <row r="155" spans="1:4" x14ac:dyDescent="0.3">
      <c r="A155" s="17">
        <f t="shared" ref="A155:A170" si="4">EOMONTH(A154,1)</f>
        <v>42613</v>
      </c>
      <c r="B155" s="22">
        <v>2.0299999999999998</v>
      </c>
      <c r="C155" s="22">
        <v>1.89</v>
      </c>
      <c r="D155" s="22"/>
    </row>
    <row r="156" spans="1:4" x14ac:dyDescent="0.3">
      <c r="A156" s="17">
        <f t="shared" si="4"/>
        <v>42643</v>
      </c>
      <c r="B156" s="22">
        <v>2</v>
      </c>
      <c r="C156" s="22">
        <v>1.86</v>
      </c>
      <c r="D156" s="22"/>
    </row>
    <row r="157" spans="1:4" x14ac:dyDescent="0.3">
      <c r="A157" s="17">
        <f t="shared" si="4"/>
        <v>42674</v>
      </c>
      <c r="B157" s="22">
        <v>2</v>
      </c>
      <c r="C157" s="22">
        <v>1.86</v>
      </c>
      <c r="D157" s="22"/>
    </row>
    <row r="158" spans="1:4" x14ac:dyDescent="0.3">
      <c r="A158" s="17">
        <f t="shared" si="4"/>
        <v>42704</v>
      </c>
      <c r="B158" s="22">
        <v>1.91</v>
      </c>
      <c r="C158" s="22">
        <v>1.81</v>
      </c>
      <c r="D158" s="22"/>
    </row>
    <row r="159" spans="1:4" x14ac:dyDescent="0.3">
      <c r="A159" s="17">
        <f t="shared" si="4"/>
        <v>42735</v>
      </c>
      <c r="B159" s="22">
        <v>1.96</v>
      </c>
      <c r="C159" s="22">
        <v>1.8</v>
      </c>
      <c r="D159" s="22"/>
    </row>
    <row r="160" spans="1:4" x14ac:dyDescent="0.3">
      <c r="A160" s="17">
        <f t="shared" si="4"/>
        <v>42766</v>
      </c>
      <c r="B160" s="22">
        <v>2.06</v>
      </c>
      <c r="C160" s="22">
        <v>1.87</v>
      </c>
      <c r="D160" s="22"/>
    </row>
    <row r="161" spans="1:4" x14ac:dyDescent="0.3">
      <c r="A161" s="17">
        <f t="shared" si="4"/>
        <v>42794</v>
      </c>
      <c r="B161" s="22">
        <v>2.02</v>
      </c>
      <c r="C161" s="22">
        <v>1.91</v>
      </c>
      <c r="D161" s="22"/>
    </row>
    <row r="162" spans="1:4" x14ac:dyDescent="0.3">
      <c r="A162" s="17">
        <f t="shared" si="4"/>
        <v>42825</v>
      </c>
      <c r="B162" s="22">
        <v>2.06</v>
      </c>
      <c r="C162" s="22">
        <v>1.97</v>
      </c>
      <c r="D162" s="22"/>
    </row>
    <row r="163" spans="1:4" x14ac:dyDescent="0.3">
      <c r="A163" s="17">
        <f t="shared" si="4"/>
        <v>42855</v>
      </c>
      <c r="B163" s="22">
        <v>2.09</v>
      </c>
      <c r="C163" s="22">
        <v>2.02</v>
      </c>
      <c r="D163" s="22"/>
    </row>
    <row r="164" spans="1:4" x14ac:dyDescent="0.3">
      <c r="A164" s="17">
        <f t="shared" si="4"/>
        <v>42886</v>
      </c>
      <c r="B164" s="22">
        <v>2.1</v>
      </c>
      <c r="C164" s="22">
        <v>2.04</v>
      </c>
      <c r="D164" s="22"/>
    </row>
    <row r="165" spans="1:4" x14ac:dyDescent="0.3">
      <c r="A165" s="17">
        <f t="shared" si="4"/>
        <v>42916</v>
      </c>
      <c r="B165" s="22">
        <v>2.11</v>
      </c>
      <c r="C165" s="22">
        <v>2.0499999999999998</v>
      </c>
      <c r="D165" s="22"/>
    </row>
    <row r="166" spans="1:4" x14ac:dyDescent="0.3">
      <c r="A166" s="17">
        <f t="shared" si="4"/>
        <v>42947</v>
      </c>
      <c r="B166" s="22">
        <v>2.11</v>
      </c>
      <c r="C166" s="22">
        <v>2.0499999999999998</v>
      </c>
      <c r="D166" s="22"/>
    </row>
    <row r="167" spans="1:4" x14ac:dyDescent="0.3">
      <c r="A167" s="17">
        <f t="shared" si="4"/>
        <v>42978</v>
      </c>
      <c r="B167" s="22">
        <v>2.1</v>
      </c>
      <c r="C167" s="22">
        <v>2.04</v>
      </c>
      <c r="D167" s="22"/>
    </row>
    <row r="168" spans="1:4" x14ac:dyDescent="0.3">
      <c r="A168" s="17">
        <f t="shared" si="4"/>
        <v>43008</v>
      </c>
      <c r="B168" s="22">
        <v>2.12</v>
      </c>
      <c r="C168" s="22">
        <v>2.0499999999999998</v>
      </c>
      <c r="D168" s="22"/>
    </row>
    <row r="169" spans="1:4" x14ac:dyDescent="0.3">
      <c r="A169" s="17">
        <f t="shared" si="4"/>
        <v>43039</v>
      </c>
      <c r="B169" s="22">
        <v>2.17</v>
      </c>
      <c r="C169" s="22">
        <v>2.11</v>
      </c>
      <c r="D169" s="22"/>
    </row>
    <row r="170" spans="1:4" x14ac:dyDescent="0.3">
      <c r="A170" s="17">
        <f t="shared" si="4"/>
        <v>43069</v>
      </c>
      <c r="B170" s="22">
        <v>2.19</v>
      </c>
      <c r="C170" s="22">
        <v>2.15</v>
      </c>
      <c r="D170" s="22"/>
    </row>
    <row r="171" spans="1:4" x14ac:dyDescent="0.3">
      <c r="A171" s="17">
        <f>EOMONTH(A170,1)</f>
        <v>43100</v>
      </c>
      <c r="B171" s="22">
        <v>2.2200000000000002</v>
      </c>
      <c r="C171" s="22">
        <v>2.19</v>
      </c>
      <c r="D171" s="22"/>
    </row>
    <row r="172" spans="1:4" x14ac:dyDescent="0.3">
      <c r="A172" s="17">
        <f t="shared" ref="A172:A198" si="5">EOMONTH(A171,1)</f>
        <v>43131</v>
      </c>
      <c r="B172" s="22">
        <v>2.2999999999999998</v>
      </c>
      <c r="C172" s="22">
        <v>2.2599999999999998</v>
      </c>
      <c r="D172" s="22"/>
    </row>
    <row r="173" spans="1:4" x14ac:dyDescent="0.3">
      <c r="A173" s="17">
        <f t="shared" si="5"/>
        <v>43159</v>
      </c>
      <c r="B173" s="22">
        <v>2.3199999999999998</v>
      </c>
      <c r="C173" s="22">
        <v>2.33</v>
      </c>
      <c r="D173" s="22"/>
    </row>
    <row r="174" spans="1:4" x14ac:dyDescent="0.3">
      <c r="A174" s="17">
        <f t="shared" si="5"/>
        <v>43190</v>
      </c>
      <c r="B174" s="22">
        <v>2.41</v>
      </c>
      <c r="C174" s="22">
        <v>2.44</v>
      </c>
      <c r="D174" s="22"/>
    </row>
    <row r="175" spans="1:4" x14ac:dyDescent="0.3">
      <c r="A175" s="17">
        <f t="shared" si="5"/>
        <v>43220</v>
      </c>
      <c r="B175" s="22">
        <v>2.44</v>
      </c>
      <c r="C175" s="22">
        <v>2.48</v>
      </c>
      <c r="D175" s="22"/>
    </row>
    <row r="176" spans="1:4" x14ac:dyDescent="0.3">
      <c r="A176" s="17">
        <f t="shared" si="5"/>
        <v>43251</v>
      </c>
      <c r="B176" s="22">
        <v>2.4300000000000002</v>
      </c>
      <c r="C176" s="22">
        <v>2.4900000000000002</v>
      </c>
      <c r="D176" s="22"/>
    </row>
    <row r="177" spans="1:4" x14ac:dyDescent="0.3">
      <c r="A177" s="17">
        <f t="shared" si="5"/>
        <v>43281</v>
      </c>
      <c r="B177" s="22">
        <v>2.4300000000000002</v>
      </c>
      <c r="C177" s="22">
        <v>2.48</v>
      </c>
      <c r="D177" s="22"/>
    </row>
    <row r="178" spans="1:4" x14ac:dyDescent="0.3">
      <c r="A178" s="17">
        <f t="shared" si="5"/>
        <v>43312</v>
      </c>
      <c r="B178" s="22">
        <v>2.4500000000000002</v>
      </c>
      <c r="C178" s="22">
        <v>2.4900000000000002</v>
      </c>
      <c r="D178" s="22"/>
    </row>
    <row r="179" spans="1:4" x14ac:dyDescent="0.3">
      <c r="A179" s="17">
        <f t="shared" si="5"/>
        <v>43343</v>
      </c>
      <c r="B179" s="22">
        <v>2.4900000000000002</v>
      </c>
      <c r="C179" s="22">
        <v>2.5299999999999998</v>
      </c>
      <c r="D179" s="22"/>
    </row>
    <row r="180" spans="1:4" x14ac:dyDescent="0.3">
      <c r="A180" s="17">
        <f t="shared" si="5"/>
        <v>43373</v>
      </c>
      <c r="B180" s="22">
        <v>2.54</v>
      </c>
      <c r="C180" s="22">
        <v>2.58</v>
      </c>
      <c r="D180" s="22"/>
    </row>
    <row r="181" spans="1:4" x14ac:dyDescent="0.3">
      <c r="A181" s="17">
        <f t="shared" si="5"/>
        <v>43404</v>
      </c>
      <c r="B181" s="22">
        <v>2.61</v>
      </c>
      <c r="C181" s="22">
        <v>2.67</v>
      </c>
      <c r="D181" s="22"/>
    </row>
    <row r="182" spans="1:4" x14ac:dyDescent="0.3">
      <c r="A182" s="17">
        <f t="shared" si="5"/>
        <v>43434</v>
      </c>
      <c r="B182" s="22">
        <v>2.68</v>
      </c>
      <c r="C182" s="22">
        <v>2.78</v>
      </c>
      <c r="D182" s="22"/>
    </row>
    <row r="183" spans="1:4" x14ac:dyDescent="0.3">
      <c r="A183" s="17">
        <f t="shared" si="5"/>
        <v>43465</v>
      </c>
      <c r="B183" s="22">
        <v>2.79</v>
      </c>
      <c r="C183" s="22">
        <v>2.91</v>
      </c>
      <c r="D183" s="22"/>
    </row>
    <row r="184" spans="1:4" x14ac:dyDescent="0.3">
      <c r="A184" s="17">
        <f t="shared" si="5"/>
        <v>43496</v>
      </c>
      <c r="B184" s="22">
        <v>2.79</v>
      </c>
      <c r="C184" s="22">
        <v>2.97</v>
      </c>
      <c r="D184" s="22"/>
    </row>
    <row r="185" spans="1:4" x14ac:dyDescent="0.3">
      <c r="A185" s="17">
        <f t="shared" si="5"/>
        <v>43524</v>
      </c>
      <c r="B185" s="22">
        <v>2.82</v>
      </c>
      <c r="C185" s="22">
        <v>2.99</v>
      </c>
      <c r="D185" s="22"/>
    </row>
    <row r="186" spans="1:4" x14ac:dyDescent="0.3">
      <c r="A186" s="17">
        <f t="shared" si="5"/>
        <v>43555</v>
      </c>
      <c r="B186" s="22">
        <v>2.8</v>
      </c>
      <c r="C186" s="22">
        <v>2.92</v>
      </c>
      <c r="D186" s="22"/>
    </row>
    <row r="187" spans="1:4" x14ac:dyDescent="0.3">
      <c r="A187" s="17">
        <f t="shared" si="5"/>
        <v>43585</v>
      </c>
      <c r="B187" s="22">
        <v>2.76</v>
      </c>
      <c r="C187" s="22">
        <v>2.86</v>
      </c>
      <c r="D187" s="22"/>
    </row>
    <row r="188" spans="1:4" x14ac:dyDescent="0.3">
      <c r="A188" s="17">
        <f t="shared" si="5"/>
        <v>43616</v>
      </c>
      <c r="B188" s="22">
        <v>2.75</v>
      </c>
      <c r="C188" s="22">
        <v>2.82</v>
      </c>
      <c r="D188" s="22"/>
    </row>
    <row r="189" spans="1:4" x14ac:dyDescent="0.3">
      <c r="A189" s="17">
        <f t="shared" si="5"/>
        <v>43646</v>
      </c>
      <c r="B189" s="22">
        <v>2.71</v>
      </c>
      <c r="C189" s="22">
        <v>2.76</v>
      </c>
      <c r="D189" s="22"/>
    </row>
    <row r="190" spans="1:4" x14ac:dyDescent="0.3">
      <c r="A190" s="17">
        <f t="shared" si="5"/>
        <v>43677</v>
      </c>
      <c r="B190" s="22">
        <v>2.65</v>
      </c>
      <c r="C190" s="22">
        <v>2.69</v>
      </c>
      <c r="D190" s="22"/>
    </row>
    <row r="191" spans="1:4" x14ac:dyDescent="0.3">
      <c r="A191" s="17">
        <f t="shared" si="5"/>
        <v>43708</v>
      </c>
      <c r="B191" s="22">
        <v>2.61</v>
      </c>
      <c r="C191" s="22">
        <v>2.64</v>
      </c>
      <c r="D191" s="22"/>
    </row>
    <row r="192" spans="1:4" x14ac:dyDescent="0.3">
      <c r="A192" s="17">
        <f t="shared" si="5"/>
        <v>43738</v>
      </c>
      <c r="B192" s="22">
        <v>2.4900000000000002</v>
      </c>
      <c r="C192" s="22">
        <v>2.4900000000000002</v>
      </c>
      <c r="D192" s="22"/>
    </row>
    <row r="193" spans="1:6" x14ac:dyDescent="0.3">
      <c r="A193" s="17">
        <f t="shared" si="5"/>
        <v>43769</v>
      </c>
      <c r="B193" s="22">
        <v>2.42</v>
      </c>
      <c r="C193" s="22">
        <v>2.4</v>
      </c>
      <c r="D193" s="22"/>
    </row>
    <row r="194" spans="1:6" x14ac:dyDescent="0.3">
      <c r="A194" s="17">
        <f t="shared" si="5"/>
        <v>43799</v>
      </c>
      <c r="B194" s="22">
        <v>2.38</v>
      </c>
      <c r="C194" s="22">
        <v>2.36</v>
      </c>
      <c r="D194" s="22"/>
    </row>
    <row r="195" spans="1:6" x14ac:dyDescent="0.3">
      <c r="A195" s="17">
        <f t="shared" si="5"/>
        <v>43830</v>
      </c>
      <c r="B195" s="22">
        <v>2.35</v>
      </c>
      <c r="C195" s="22">
        <v>2.35</v>
      </c>
      <c r="D195" s="22"/>
    </row>
    <row r="196" spans="1:6" x14ac:dyDescent="0.3">
      <c r="A196" s="17">
        <f t="shared" si="5"/>
        <v>43861</v>
      </c>
      <c r="B196" s="22">
        <v>2.38</v>
      </c>
      <c r="C196" s="22">
        <v>2.36</v>
      </c>
      <c r="D196" s="22">
        <f>'ČBA Hypomonitor – Cely sektor'!I7</f>
        <v>2.3608547339539832</v>
      </c>
    </row>
    <row r="197" spans="1:6" x14ac:dyDescent="0.3">
      <c r="A197" s="17">
        <f t="shared" si="5"/>
        <v>43890</v>
      </c>
      <c r="B197" s="22">
        <v>2.4300000000000002</v>
      </c>
      <c r="C197" s="22">
        <v>2.4300000000000002</v>
      </c>
      <c r="D197" s="22">
        <f>'ČBA Hypomonitor – Cely sektor'!I8</f>
        <v>2.420600617795488</v>
      </c>
    </row>
    <row r="198" spans="1:6" x14ac:dyDescent="0.3">
      <c r="A198" s="17">
        <f t="shared" si="5"/>
        <v>43921</v>
      </c>
      <c r="B198" s="22">
        <v>2.42</v>
      </c>
      <c r="C198" s="22">
        <v>2.44</v>
      </c>
      <c r="D198" s="22">
        <f>'ČBA Hypomonitor – Cely sektor'!I9</f>
        <v>2.4242578720499393</v>
      </c>
    </row>
    <row r="199" spans="1:6" x14ac:dyDescent="0.3">
      <c r="A199" s="17">
        <f>EOMONTH(A198,1)</f>
        <v>43951</v>
      </c>
      <c r="B199" s="22">
        <v>2.37</v>
      </c>
      <c r="C199" s="22">
        <v>2.38</v>
      </c>
      <c r="D199" s="22">
        <f>'ČBA Hypomonitor – Cely sektor'!I10</f>
        <v>2.3656421777732262</v>
      </c>
    </row>
    <row r="200" spans="1:6" x14ac:dyDescent="0.3">
      <c r="A200" s="17">
        <f t="shared" ref="A200:A211" si="6">EOMONTH(A199,1)</f>
        <v>43982</v>
      </c>
      <c r="B200" s="22">
        <v>2.39</v>
      </c>
      <c r="C200" s="22">
        <v>2.2999999999999998</v>
      </c>
      <c r="D200" s="22">
        <f>'ČBA Hypomonitor – Cely sektor'!I11</f>
        <v>2.2871270697682111</v>
      </c>
    </row>
    <row r="201" spans="1:6" x14ac:dyDescent="0.3">
      <c r="A201" s="17">
        <f t="shared" si="6"/>
        <v>44012</v>
      </c>
      <c r="B201" s="22">
        <v>2.2999999999999998</v>
      </c>
      <c r="C201" s="22">
        <v>2.21</v>
      </c>
      <c r="D201" s="22">
        <f>'ČBA Hypomonitor – Cely sektor'!I12</f>
        <v>2.1978509315374741</v>
      </c>
    </row>
    <row r="202" spans="1:6" x14ac:dyDescent="0.3">
      <c r="A202" s="17">
        <f t="shared" si="6"/>
        <v>44043</v>
      </c>
      <c r="B202" s="22">
        <v>2.23</v>
      </c>
      <c r="C202" s="22">
        <v>2.13</v>
      </c>
      <c r="D202" s="22">
        <f>'ČBA Hypomonitor – Cely sektor'!I13</f>
        <v>2.1358243306606695</v>
      </c>
    </row>
    <row r="203" spans="1:6" x14ac:dyDescent="0.3">
      <c r="A203" s="17">
        <f t="shared" si="6"/>
        <v>44074</v>
      </c>
      <c r="B203" s="22">
        <v>2.17</v>
      </c>
      <c r="C203" s="22">
        <v>2.1</v>
      </c>
      <c r="D203" s="22">
        <f>'ČBA Hypomonitor – Cely sektor'!I14</f>
        <v>2.1098770548904344</v>
      </c>
    </row>
    <row r="204" spans="1:6" x14ac:dyDescent="0.3">
      <c r="A204" s="17">
        <f t="shared" si="6"/>
        <v>44104</v>
      </c>
      <c r="B204" s="22">
        <v>2.12</v>
      </c>
      <c r="C204" s="22">
        <v>2.0699999999999998</v>
      </c>
      <c r="D204" s="22">
        <f>'ČBA Hypomonitor – Cely sektor'!I15</f>
        <v>2.0769697492654866</v>
      </c>
    </row>
    <row r="205" spans="1:6" ht="19.899999999999999" x14ac:dyDescent="0.45">
      <c r="A205" s="17">
        <f t="shared" si="6"/>
        <v>44135</v>
      </c>
      <c r="B205" s="22">
        <v>2.08</v>
      </c>
      <c r="C205" s="22">
        <v>2.0299999999999998</v>
      </c>
      <c r="D205" s="22">
        <f>'ČBA Hypomonitor – Cely sektor'!I16</f>
        <v>2.0355851377765015</v>
      </c>
      <c r="F205" s="39"/>
    </row>
    <row r="206" spans="1:6" x14ac:dyDescent="0.3">
      <c r="A206" s="17">
        <f t="shared" si="6"/>
        <v>44165</v>
      </c>
      <c r="B206" s="22">
        <v>2.04</v>
      </c>
      <c r="C206" s="22">
        <v>1.99</v>
      </c>
      <c r="D206" s="22">
        <f>'ČBA Hypomonitor – Cely sektor'!I17</f>
        <v>1.9929021486054639</v>
      </c>
    </row>
    <row r="207" spans="1:6" x14ac:dyDescent="0.3">
      <c r="A207" s="17">
        <f t="shared" si="6"/>
        <v>44196</v>
      </c>
      <c r="B207" s="22">
        <v>2.0099999999999998</v>
      </c>
      <c r="C207" s="22">
        <v>1.96</v>
      </c>
      <c r="D207" s="22">
        <f>'ČBA Hypomonitor – Cely sektor'!I18</f>
        <v>1.9747751950333787</v>
      </c>
    </row>
    <row r="208" spans="1:6" x14ac:dyDescent="0.3">
      <c r="A208" s="17">
        <f t="shared" si="6"/>
        <v>44227</v>
      </c>
      <c r="B208" s="22">
        <v>1.99</v>
      </c>
      <c r="C208" s="22">
        <v>1.93</v>
      </c>
      <c r="D208" s="22">
        <f>'ČBA Hypomonitor – Cely sektor'!I19</f>
        <v>1.9504859507856065</v>
      </c>
    </row>
    <row r="209" spans="1:7" x14ac:dyDescent="0.3">
      <c r="A209" s="17">
        <f t="shared" si="6"/>
        <v>44255</v>
      </c>
      <c r="B209" s="22">
        <v>1.99</v>
      </c>
      <c r="C209" s="22">
        <v>1.94</v>
      </c>
      <c r="D209" s="22">
        <f>'ČBA Hypomonitor – Cely sektor'!I20</f>
        <v>1.9513851682325805</v>
      </c>
    </row>
    <row r="210" spans="1:7" x14ac:dyDescent="0.3">
      <c r="A210" s="17">
        <f t="shared" si="6"/>
        <v>44286</v>
      </c>
      <c r="B210" s="22">
        <v>1.98</v>
      </c>
      <c r="C210" s="22">
        <v>1.95</v>
      </c>
      <c r="D210" s="22">
        <f>'ČBA Hypomonitor – Cely sektor'!I21</f>
        <v>1.9643209636773027</v>
      </c>
    </row>
    <row r="211" spans="1:7" x14ac:dyDescent="0.3">
      <c r="A211" s="17">
        <f t="shared" si="6"/>
        <v>44316</v>
      </c>
      <c r="B211" s="22">
        <v>2.0099999999999998</v>
      </c>
      <c r="C211" s="22">
        <v>1.99</v>
      </c>
      <c r="D211" s="22">
        <f>'ČBA Hypomonitor – Cely sektor'!I22</f>
        <v>1.9980247855358573</v>
      </c>
    </row>
    <row r="212" spans="1:7" x14ac:dyDescent="0.3">
      <c r="A212" s="17">
        <f>EOMONTH(A211,1)</f>
        <v>44347</v>
      </c>
      <c r="B212" s="22">
        <v>2.06</v>
      </c>
      <c r="C212" s="22">
        <v>2.0499999999999998</v>
      </c>
      <c r="D212" s="22">
        <f>'ČBA Hypomonitor – Cely sektor'!I23</f>
        <v>2.0700934285896042</v>
      </c>
    </row>
    <row r="213" spans="1:7" x14ac:dyDescent="0.3">
      <c r="A213" s="17">
        <f t="shared" ref="A213:A250" si="7">EOMONTH(A212,1)</f>
        <v>44377</v>
      </c>
      <c r="B213" s="22">
        <v>2.12</v>
      </c>
      <c r="C213" s="22">
        <v>2.13</v>
      </c>
      <c r="D213" s="22">
        <f>'ČBA Hypomonitor – Cely sektor'!I24</f>
        <v>2.1341830259123373</v>
      </c>
    </row>
    <row r="214" spans="1:7" x14ac:dyDescent="0.3">
      <c r="A214" s="17">
        <f t="shared" si="7"/>
        <v>44408</v>
      </c>
      <c r="B214" s="22">
        <v>2.2000000000000002</v>
      </c>
      <c r="C214" s="22">
        <v>2.2200000000000002</v>
      </c>
      <c r="D214" s="22">
        <f>'ČBA Hypomonitor – Cely sektor'!I25</f>
        <v>2.2212618413409753</v>
      </c>
    </row>
    <row r="215" spans="1:7" x14ac:dyDescent="0.3">
      <c r="A215" s="17">
        <f t="shared" si="7"/>
        <v>44439</v>
      </c>
      <c r="B215" s="22">
        <v>2.27</v>
      </c>
      <c r="C215" s="22">
        <v>2.31</v>
      </c>
      <c r="D215" s="22">
        <f>'ČBA Hypomonitor – Cely sektor'!I26</f>
        <v>2.3153304615078834</v>
      </c>
    </row>
    <row r="216" spans="1:7" x14ac:dyDescent="0.3">
      <c r="A216" s="17">
        <f t="shared" si="7"/>
        <v>44469</v>
      </c>
      <c r="B216" s="22">
        <v>2.37</v>
      </c>
      <c r="C216" s="22">
        <v>2.42</v>
      </c>
      <c r="D216" s="22">
        <f>'ČBA Hypomonitor – Cely sektor'!I27</f>
        <v>2.4302008435003519</v>
      </c>
    </row>
    <row r="217" spans="1:7" x14ac:dyDescent="0.3">
      <c r="A217" s="17">
        <f t="shared" si="7"/>
        <v>44500</v>
      </c>
      <c r="B217" s="18">
        <v>2.48</v>
      </c>
      <c r="C217" s="22">
        <v>2.54</v>
      </c>
      <c r="D217" s="22">
        <f>'ČBA Hypomonitor – Cely sektor'!I28</f>
        <v>2.5422964195124065</v>
      </c>
    </row>
    <row r="218" spans="1:7" x14ac:dyDescent="0.3">
      <c r="A218" s="17">
        <f t="shared" si="7"/>
        <v>44530</v>
      </c>
      <c r="B218" s="18">
        <v>2.63</v>
      </c>
      <c r="C218" s="22">
        <v>2.71</v>
      </c>
      <c r="D218" s="22">
        <f>'ČBA Hypomonitor – Cely sektor'!I29</f>
        <v>2.7026796741586585</v>
      </c>
    </row>
    <row r="219" spans="1:7" x14ac:dyDescent="0.3">
      <c r="A219" s="17">
        <f t="shared" si="7"/>
        <v>44561</v>
      </c>
      <c r="B219" s="18">
        <v>2.85</v>
      </c>
      <c r="C219" s="22">
        <v>3.01</v>
      </c>
      <c r="D219" s="22">
        <f>'ČBA Hypomonitor – Cely sektor'!I30</f>
        <v>2.9970672731181733</v>
      </c>
    </row>
    <row r="220" spans="1:7" x14ac:dyDescent="0.3">
      <c r="A220" s="17">
        <f t="shared" si="7"/>
        <v>44592</v>
      </c>
      <c r="B220" s="18">
        <v>3.16</v>
      </c>
      <c r="C220" s="22">
        <v>3.4</v>
      </c>
      <c r="D220" s="22">
        <f>'ČBA Hypomonitor – Cely sektor'!I31</f>
        <v>3.3861847190609131</v>
      </c>
    </row>
    <row r="221" spans="1:7" x14ac:dyDescent="0.3">
      <c r="A221" s="17">
        <f t="shared" si="7"/>
        <v>44620</v>
      </c>
      <c r="B221" s="18">
        <v>3.46</v>
      </c>
      <c r="C221" s="18">
        <v>3.85</v>
      </c>
      <c r="D221" s="22">
        <f>'ČBA Hypomonitor – Cely sektor'!I32</f>
        <v>3.8364811917760142</v>
      </c>
      <c r="G221" s="36"/>
    </row>
    <row r="222" spans="1:7" x14ac:dyDescent="0.3">
      <c r="A222" s="17">
        <f t="shared" si="7"/>
        <v>44651</v>
      </c>
      <c r="B222" s="18">
        <v>3.73</v>
      </c>
      <c r="C222" s="18">
        <v>4.1900000000000004</v>
      </c>
      <c r="D222" s="22">
        <f>'ČBA Hypomonitor – Cely sektor'!I33</f>
        <v>4.1493708136598295</v>
      </c>
    </row>
    <row r="223" spans="1:7" x14ac:dyDescent="0.3">
      <c r="A223" s="17">
        <f t="shared" si="7"/>
        <v>44681</v>
      </c>
      <c r="B223" s="18">
        <v>3.86</v>
      </c>
      <c r="C223" s="18">
        <v>4.42</v>
      </c>
      <c r="D223" s="22">
        <f>'ČBA Hypomonitor – Cely sektor'!I34</f>
        <v>4.3925788665237064</v>
      </c>
      <c r="F223" s="36"/>
    </row>
    <row r="224" spans="1:7" x14ac:dyDescent="0.3">
      <c r="A224" s="17">
        <f t="shared" si="7"/>
        <v>44712</v>
      </c>
      <c r="B224" s="18">
        <v>4.04</v>
      </c>
      <c r="C224" s="18">
        <v>4.67</v>
      </c>
      <c r="D224" s="22">
        <f>'ČBA Hypomonitor – Cely sektor'!I35</f>
        <v>4.6359934964102996</v>
      </c>
    </row>
    <row r="225" spans="1:6" x14ac:dyDescent="0.3">
      <c r="A225" s="17">
        <f t="shared" si="7"/>
        <v>44742</v>
      </c>
      <c r="B225" s="18">
        <v>4.26</v>
      </c>
      <c r="C225" s="18">
        <v>5.05</v>
      </c>
      <c r="D225" s="22">
        <f>'ČBA Hypomonitor – Cely sektor'!I36</f>
        <v>5.0126572238264151</v>
      </c>
    </row>
    <row r="226" spans="1:6" x14ac:dyDescent="0.3">
      <c r="A226" s="17">
        <f t="shared" si="7"/>
        <v>44773</v>
      </c>
      <c r="B226" s="18">
        <v>4.53</v>
      </c>
      <c r="C226" s="18">
        <v>5.49</v>
      </c>
      <c r="D226" s="22">
        <f>'ČBA Hypomonitor – Cely sektor'!I37</f>
        <v>5.4227717182026351</v>
      </c>
    </row>
    <row r="227" spans="1:6" ht="19.899999999999999" x14ac:dyDescent="0.45">
      <c r="A227" s="17">
        <f t="shared" si="7"/>
        <v>44804</v>
      </c>
      <c r="B227" s="18">
        <v>4.55</v>
      </c>
      <c r="C227" s="18">
        <v>5.85</v>
      </c>
      <c r="D227" s="22">
        <f>'ČBA Hypomonitor – Cely sektor'!I38</f>
        <v>5.7609349188184442</v>
      </c>
      <c r="F227" s="39" t="s">
        <v>24</v>
      </c>
    </row>
    <row r="228" spans="1:6" x14ac:dyDescent="0.3">
      <c r="A228" s="17">
        <f t="shared" si="7"/>
        <v>44834</v>
      </c>
      <c r="B228" s="18">
        <v>4.6399999999999997</v>
      </c>
      <c r="C228" s="18">
        <v>5.91</v>
      </c>
      <c r="D228" s="22">
        <f>'ČBA Hypomonitor – Cely sektor'!I39</f>
        <v>5.8256281095178499</v>
      </c>
    </row>
    <row r="229" spans="1:6" x14ac:dyDescent="0.3">
      <c r="A229" s="17">
        <f t="shared" si="7"/>
        <v>44865</v>
      </c>
      <c r="B229" s="18">
        <v>4.63</v>
      </c>
      <c r="C229" s="18">
        <v>5.97</v>
      </c>
      <c r="D229" s="22">
        <f>'ČBA Hypomonitor – Cely sektor'!I40</f>
        <v>5.8574535963610073</v>
      </c>
    </row>
    <row r="230" spans="1:6" x14ac:dyDescent="0.3">
      <c r="A230" s="17">
        <f t="shared" si="7"/>
        <v>44895</v>
      </c>
      <c r="B230" s="18">
        <v>4.6100000000000003</v>
      </c>
      <c r="C230" s="18">
        <v>6.07</v>
      </c>
      <c r="D230" s="22">
        <f>'ČBA Hypomonitor – Cely sektor'!I41</f>
        <v>5.9633147998238929</v>
      </c>
    </row>
    <row r="231" spans="1:6" x14ac:dyDescent="0.3">
      <c r="A231" s="17">
        <f t="shared" si="7"/>
        <v>44926</v>
      </c>
      <c r="B231" s="18">
        <v>4.68</v>
      </c>
      <c r="C231" s="18">
        <v>6.08</v>
      </c>
      <c r="D231" s="22">
        <f>'ČBA Hypomonitor – Cely sektor'!I42</f>
        <v>5.9827677270901871</v>
      </c>
    </row>
    <row r="232" spans="1:6" x14ac:dyDescent="0.3">
      <c r="A232" s="17">
        <f t="shared" si="7"/>
        <v>44957</v>
      </c>
      <c r="B232" s="18">
        <v>4.6399999999999997</v>
      </c>
      <c r="C232" s="18">
        <v>6.03</v>
      </c>
      <c r="D232" s="22">
        <f>'ČBA Hypomonitor – Cely sektor'!I43</f>
        <v>5.9276595592692702</v>
      </c>
    </row>
    <row r="233" spans="1:6" x14ac:dyDescent="0.3">
      <c r="A233" s="17">
        <f t="shared" si="7"/>
        <v>44985</v>
      </c>
      <c r="B233" s="18">
        <v>4.8499999999999996</v>
      </c>
      <c r="C233" s="18">
        <v>5.98</v>
      </c>
      <c r="D233" s="22">
        <f>'ČBA Hypomonitor – Cely sektor'!I44</f>
        <v>5.8953614304893938</v>
      </c>
    </row>
    <row r="234" spans="1:6" x14ac:dyDescent="0.3">
      <c r="A234" s="17">
        <f t="shared" si="7"/>
        <v>45016</v>
      </c>
      <c r="B234" s="18">
        <v>4.99</v>
      </c>
      <c r="C234" s="18">
        <v>5.94</v>
      </c>
      <c r="D234" s="22">
        <f>'ČBA Hypomonitor – Cely sektor'!I45</f>
        <v>5.8606686114000972</v>
      </c>
    </row>
    <row r="235" spans="1:6" x14ac:dyDescent="0.3">
      <c r="A235" s="17">
        <f t="shared" si="7"/>
        <v>45046</v>
      </c>
      <c r="B235" s="18">
        <v>5.12</v>
      </c>
      <c r="C235" s="18">
        <v>5.98</v>
      </c>
      <c r="D235" s="22">
        <f>'ČBA Hypomonitor – Cely sektor'!I46</f>
        <v>5.8897134025736602</v>
      </c>
    </row>
    <row r="236" spans="1:6" x14ac:dyDescent="0.3">
      <c r="A236" s="17">
        <f t="shared" si="7"/>
        <v>45077</v>
      </c>
      <c r="B236" s="18">
        <v>5.13</v>
      </c>
      <c r="C236" s="18">
        <v>5.99</v>
      </c>
      <c r="D236" s="22">
        <f>'ČBA Hypomonitor – Cely sektor'!I47</f>
        <v>5.8986681493522539</v>
      </c>
    </row>
    <row r="237" spans="1:6" x14ac:dyDescent="0.3">
      <c r="A237" s="17">
        <f t="shared" si="7"/>
        <v>45107</v>
      </c>
      <c r="B237" s="18">
        <v>5.23</v>
      </c>
      <c r="C237" s="18">
        <v>5.96</v>
      </c>
      <c r="D237" s="22">
        <f>'ČBA Hypomonitor – Cely sektor'!I48</f>
        <v>5.8600236855699182</v>
      </c>
    </row>
    <row r="238" spans="1:6" x14ac:dyDescent="0.3">
      <c r="A238" s="17">
        <f t="shared" si="7"/>
        <v>45138</v>
      </c>
      <c r="B238" s="18">
        <v>5.28</v>
      </c>
      <c r="C238" s="18">
        <v>5.9</v>
      </c>
      <c r="D238" s="22">
        <f>'ČBA Hypomonitor – Cely sektor'!I49</f>
        <v>5.8007670973456191</v>
      </c>
    </row>
    <row r="239" spans="1:6" x14ac:dyDescent="0.3">
      <c r="A239" s="17">
        <f t="shared" si="7"/>
        <v>45169</v>
      </c>
      <c r="B239" s="18">
        <v>5.33</v>
      </c>
      <c r="C239" s="18">
        <v>5.87</v>
      </c>
      <c r="D239" s="22">
        <f>'ČBA Hypomonitor – Cely sektor'!I50</f>
        <v>5.7838288068002344</v>
      </c>
    </row>
    <row r="240" spans="1:6" x14ac:dyDescent="0.3">
      <c r="A240" s="17">
        <f t="shared" si="7"/>
        <v>45199</v>
      </c>
      <c r="B240" s="18">
        <v>5.34</v>
      </c>
      <c r="C240" s="18">
        <v>5.83</v>
      </c>
      <c r="D240" s="22">
        <f>'ČBA Hypomonitor – Cely sektor'!I51</f>
        <v>5.7351580350971441</v>
      </c>
    </row>
    <row r="241" spans="1:7" x14ac:dyDescent="0.3">
      <c r="A241" s="17">
        <f t="shared" si="7"/>
        <v>45230</v>
      </c>
      <c r="B241" s="18">
        <v>5.31</v>
      </c>
      <c r="C241" s="18">
        <v>5.79</v>
      </c>
      <c r="D241" s="22">
        <f>'ČBA Hypomonitor – Cely sektor'!I52</f>
        <v>5.7058128330630637</v>
      </c>
    </row>
    <row r="242" spans="1:7" x14ac:dyDescent="0.3">
      <c r="A242" s="17">
        <f t="shared" si="7"/>
        <v>45260</v>
      </c>
      <c r="B242" s="18">
        <v>5.31</v>
      </c>
      <c r="C242" s="18">
        <v>5.76</v>
      </c>
      <c r="D242" s="22">
        <f>'ČBA Hypomonitor – Cely sektor'!I53</f>
        <v>5.6731400825886826</v>
      </c>
    </row>
    <row r="243" spans="1:7" x14ac:dyDescent="0.3">
      <c r="A243" s="17">
        <f t="shared" si="7"/>
        <v>45291</v>
      </c>
      <c r="B243" s="18">
        <v>5.31</v>
      </c>
      <c r="C243" s="18">
        <v>5.73</v>
      </c>
      <c r="D243" s="22">
        <f>'ČBA Hypomonitor – Cely sektor'!I54</f>
        <v>5.6457167774453554</v>
      </c>
      <c r="F243" s="36" t="s">
        <v>40</v>
      </c>
      <c r="G243" s="36"/>
    </row>
    <row r="244" spans="1:7" x14ac:dyDescent="0.3">
      <c r="A244" s="17">
        <f t="shared" si="7"/>
        <v>45322</v>
      </c>
      <c r="B244" s="18">
        <v>5.12</v>
      </c>
      <c r="C244" s="18">
        <v>5.62</v>
      </c>
      <c r="D244" s="22">
        <f>'ČBA Hypomonitor – Cely sektor'!I55</f>
        <v>5.5356322645389273</v>
      </c>
    </row>
    <row r="245" spans="1:7" x14ac:dyDescent="0.3">
      <c r="A245" s="17">
        <f t="shared" si="7"/>
        <v>45351</v>
      </c>
      <c r="B245" s="18">
        <v>5.08</v>
      </c>
      <c r="C245" s="18">
        <v>5.46</v>
      </c>
      <c r="D245" s="22">
        <f>'ČBA Hypomonitor – Cely sektor'!I56</f>
        <v>5.3609233299649048</v>
      </c>
    </row>
    <row r="246" spans="1:7" x14ac:dyDescent="0.3">
      <c r="A246" s="17">
        <f t="shared" si="7"/>
        <v>45382</v>
      </c>
      <c r="B246" s="18">
        <v>5.05</v>
      </c>
      <c r="C246" s="18">
        <v>5.29</v>
      </c>
      <c r="D246" s="22">
        <f>'ČBA Hypomonitor – Cely sektor'!I57</f>
        <v>5.1933907606478709</v>
      </c>
    </row>
    <row r="247" spans="1:7" x14ac:dyDescent="0.3">
      <c r="A247" s="17">
        <f t="shared" si="7"/>
        <v>45412</v>
      </c>
      <c r="B247" s="18">
        <v>4.93</v>
      </c>
      <c r="C247" s="18">
        <v>5.19</v>
      </c>
      <c r="D247" s="22">
        <f>'ČBA Hypomonitor – Cely sektor'!I58</f>
        <v>5.0937423369400676</v>
      </c>
    </row>
    <row r="248" spans="1:7" x14ac:dyDescent="0.3">
      <c r="A248" s="17">
        <f t="shared" si="7"/>
        <v>45443</v>
      </c>
      <c r="B248" s="18">
        <v>4.9000000000000004</v>
      </c>
      <c r="C248" s="18">
        <v>5.15</v>
      </c>
      <c r="D248" s="22">
        <f>'ČBA Hypomonitor – Cely sektor'!I59</f>
        <v>5.0646526278622579</v>
      </c>
    </row>
    <row r="249" spans="1:7" x14ac:dyDescent="0.3">
      <c r="A249" s="17">
        <f t="shared" si="7"/>
        <v>45473</v>
      </c>
      <c r="B249" s="18">
        <v>4.92</v>
      </c>
      <c r="C249" s="18">
        <v>5.14</v>
      </c>
      <c r="D249" s="22">
        <f>'ČBA Hypomonitor – Cely sektor'!I60</f>
        <v>5.0533845488285642</v>
      </c>
    </row>
    <row r="250" spans="1:7" x14ac:dyDescent="0.3">
      <c r="A250" s="17">
        <f t="shared" si="7"/>
        <v>45504</v>
      </c>
      <c r="D250" s="93">
        <f>'ČBA Hypomonitor – Cely sektor'!I61</f>
        <v>5.0672026969385264</v>
      </c>
    </row>
    <row r="251" spans="1:7" x14ac:dyDescent="0.3"/>
    <row r="252" spans="1:7" x14ac:dyDescent="0.3"/>
    <row r="253" spans="1:7" x14ac:dyDescent="0.3"/>
    <row r="254" spans="1:7" x14ac:dyDescent="0.3"/>
    <row r="255" spans="1:7" x14ac:dyDescent="0.3"/>
    <row r="256" spans="1:7" x14ac:dyDescent="0.3"/>
    <row r="257" x14ac:dyDescent="0.3"/>
    <row r="258" x14ac:dyDescent="0.3"/>
    <row r="259" x14ac:dyDescent="0.3"/>
    <row r="260" x14ac:dyDescent="0.3"/>
  </sheetData>
  <hyperlinks>
    <hyperlink ref="B3" r:id="rId1" location="/cs/display_link/single__SMIRNOOBUVMIRS406CZK011111_" xr:uid="{2EA4381A-0F13-4143-9DCF-23CE6F3F29CA}"/>
    <hyperlink ref="D3" r:id="rId2" xr:uid="{78C0B2F0-BDF7-4911-B812-2DE6F3DFA86E}"/>
    <hyperlink ref="C3" r:id="rId3" location="/cs/display_link/single__SMIRNOOBUVMIRS406CZK013111_" xr:uid="{99002F60-6570-41CE-A4BD-4B47D8CDA2D4}"/>
  </hyperlinks>
  <pageMargins left="0.7" right="0.7" top="0.75" bottom="0.75" header="0.3" footer="0.3"/>
  <pageSetup paperSize="9"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08B13-7715-4620-BD06-771CC078F2A2}">
  <sheetPr codeName="Sheet4"/>
  <dimension ref="A1:Q44"/>
  <sheetViews>
    <sheetView showGridLines="0" topLeftCell="A15" zoomScaleNormal="100" workbookViewId="0">
      <selection activeCell="Q44" sqref="Q44"/>
    </sheetView>
  </sheetViews>
  <sheetFormatPr defaultColWidth="0" defaultRowHeight="14" zeroHeight="1" x14ac:dyDescent="0.3"/>
  <cols>
    <col min="1" max="1" width="8.8984375" customWidth="1"/>
    <col min="2" max="2" width="10.59765625" bestFit="1" customWidth="1"/>
    <col min="3" max="4" width="8.8984375" customWidth="1"/>
    <col min="5" max="5" width="10.3984375" customWidth="1"/>
    <col min="6" max="8" width="8.8984375" customWidth="1"/>
    <col min="9" max="9" width="1.09765625" customWidth="1"/>
    <col min="10" max="12" width="8.8984375" customWidth="1"/>
    <col min="13" max="13" width="10.3984375" customWidth="1"/>
    <col min="14" max="17" width="8.8984375" customWidth="1"/>
    <col min="18" max="16384" width="8.8984375" hidden="1"/>
  </cols>
  <sheetData>
    <row r="1" spans="2:16" x14ac:dyDescent="0.3"/>
    <row r="2" spans="2:16" x14ac:dyDescent="0.3"/>
    <row r="3" spans="2:16" ht="23.1" customHeight="1" x14ac:dyDescent="0.45">
      <c r="B3" s="82"/>
      <c r="C3" s="83" t="s">
        <v>43</v>
      </c>
      <c r="D3" s="82"/>
      <c r="E3" s="82"/>
      <c r="F3" s="82"/>
      <c r="G3" s="82"/>
      <c r="H3" s="82"/>
      <c r="J3" s="84"/>
      <c r="K3" s="85" t="s">
        <v>41</v>
      </c>
      <c r="L3" s="84"/>
      <c r="M3" s="84"/>
      <c r="N3" s="84"/>
      <c r="O3" s="84"/>
      <c r="P3" s="84"/>
    </row>
    <row r="4" spans="2:16" x14ac:dyDescent="0.3"/>
    <row r="5" spans="2:16" s="18" customFormat="1" ht="58.3" customHeight="1" x14ac:dyDescent="0.3">
      <c r="C5" s="41" t="s">
        <v>42</v>
      </c>
      <c r="D5" s="92" t="s">
        <v>45</v>
      </c>
      <c r="E5" s="92" t="s">
        <v>46</v>
      </c>
      <c r="F5" s="3"/>
      <c r="G5" s="3"/>
      <c r="H5" s="3"/>
      <c r="I5" s="3"/>
      <c r="J5" s="3"/>
      <c r="K5" s="41" t="s">
        <v>42</v>
      </c>
      <c r="L5" s="92" t="s">
        <v>45</v>
      </c>
      <c r="M5" s="92" t="s">
        <v>46</v>
      </c>
    </row>
    <row r="6" spans="2:16" x14ac:dyDescent="0.3">
      <c r="B6" s="79">
        <v>44196</v>
      </c>
      <c r="C6" s="86">
        <f>ROUND(SUM('ČBA Hypomonitor – Cely sektor'!C7:C18),1)</f>
        <v>312.5</v>
      </c>
      <c r="D6" s="87">
        <f>ROUND(SUM('ČBA Hypomonitor – Cely sektor'!G7:G18),1)</f>
        <v>224</v>
      </c>
      <c r="E6" s="86">
        <f>ROUND(SUM('ČBA Hypomonitor – Cely sektor'!W7:W18)+SUM('ČBA Hypomonitor – Cely sektor'!AA7:AA18),1)</f>
        <v>88.5</v>
      </c>
      <c r="F6" s="22"/>
      <c r="G6" s="22"/>
      <c r="H6" s="18"/>
      <c r="I6" s="18"/>
      <c r="J6" s="88">
        <v>44196</v>
      </c>
      <c r="K6" s="91">
        <f>SUM('ČBA Hypomonitor – Cely sektor'!B7:B18)</f>
        <v>118285</v>
      </c>
      <c r="L6" s="91">
        <f>SUM('ČBA Hypomonitor – Cely sektor'!F7:F18)</f>
        <v>80796</v>
      </c>
      <c r="M6" s="91">
        <f>SUM('ČBA Hypomonitor – Cely sektor'!V7:V18)+SUM('ČBA Hypomonitor – Cely sektor'!Z7:Z18)</f>
        <v>37489</v>
      </c>
      <c r="N6" s="77"/>
      <c r="P6" s="80"/>
    </row>
    <row r="7" spans="2:16" x14ac:dyDescent="0.3">
      <c r="B7" s="79">
        <f>EOMONTH(B6,12)</f>
        <v>44561</v>
      </c>
      <c r="C7" s="86">
        <f>ROUND(SUM('ČBA Hypomonitor – Cely sektor'!C19:C30),1)</f>
        <v>541.29999999999995</v>
      </c>
      <c r="D7" s="86">
        <f>ROUND(SUM('ČBA Hypomonitor – Cely sektor'!G19:G30),1)</f>
        <v>379.2</v>
      </c>
      <c r="E7" s="87">
        <f>ROUND(SUM('ČBA Hypomonitor – Cely sektor'!W19:W30)+SUM('ČBA Hypomonitor – Cely sektor'!AA19:AA30),1)</f>
        <v>162.1</v>
      </c>
      <c r="F7" s="22"/>
      <c r="G7" s="22"/>
      <c r="H7" s="18"/>
      <c r="I7" s="18"/>
      <c r="J7" s="88">
        <f>EOMONTH(J6,12)</f>
        <v>44561</v>
      </c>
      <c r="K7" s="91">
        <f>SUM('ČBA Hypomonitor – Cely sektor'!B19:B30)</f>
        <v>177870</v>
      </c>
      <c r="L7" s="91">
        <f>SUM('ČBA Hypomonitor – Cely sektor'!F19:F30)</f>
        <v>114320</v>
      </c>
      <c r="M7" s="91">
        <f>SUM('ČBA Hypomonitor – Cely sektor'!V19:V30)+SUM('ČBA Hypomonitor – Cely sektor'!Z19:Z30)</f>
        <v>63550</v>
      </c>
      <c r="N7" s="80"/>
      <c r="P7" s="77"/>
    </row>
    <row r="8" spans="2:16" x14ac:dyDescent="0.3">
      <c r="B8" s="79">
        <f>EOMONTH(B7,12)</f>
        <v>44926</v>
      </c>
      <c r="C8" s="87">
        <f>ROUND(SUM('ČBA Hypomonitor – Cely sektor'!C31:C42),1)</f>
        <v>197.1</v>
      </c>
      <c r="D8" s="87">
        <f>ROUND(SUM('ČBA Hypomonitor – Cely sektor'!G31:G42),1)</f>
        <v>162.19999999999999</v>
      </c>
      <c r="E8" s="86">
        <f>ROUND(SUM('ČBA Hypomonitor – Cely sektor'!W31:W42)+SUM('ČBA Hypomonitor – Cely sektor'!AA31:AA42),1)</f>
        <v>34.9</v>
      </c>
      <c r="F8" s="22"/>
      <c r="G8" s="22"/>
      <c r="H8" s="18"/>
      <c r="I8" s="18"/>
      <c r="J8" s="88">
        <f>EOMONTH(J7,12)</f>
        <v>44926</v>
      </c>
      <c r="K8" s="91">
        <f>SUM('ČBA Hypomonitor – Cely sektor'!B31:B42)</f>
        <v>65985</v>
      </c>
      <c r="L8" s="91">
        <f>SUM('ČBA Hypomonitor – Cely sektor'!F31:F42)</f>
        <v>50769</v>
      </c>
      <c r="M8" s="91">
        <f>SUM('ČBA Hypomonitor – Cely sektor'!V31:V42)+SUM('ČBA Hypomonitor – Cely sektor'!Z31:Z42)</f>
        <v>15216</v>
      </c>
      <c r="N8" s="77"/>
      <c r="P8" s="80"/>
    </row>
    <row r="9" spans="2:16" x14ac:dyDescent="0.3">
      <c r="B9" s="79">
        <f>EOMONTH(B8,12)</f>
        <v>45291</v>
      </c>
      <c r="C9" s="87">
        <f>ROUND(SUM('ČBA Hypomonitor – Cely sektor'!C43:C54),1)</f>
        <v>150.19999999999999</v>
      </c>
      <c r="D9" s="87">
        <f>ROUND(SUM('ČBA Hypomonitor – Cely sektor'!G43:G54),1)</f>
        <v>124.4</v>
      </c>
      <c r="E9" s="86">
        <f>ROUND(SUM('ČBA Hypomonitor – Cely sektor'!W43:W54)+SUM('ČBA Hypomonitor – Cely sektor'!AA43:AA54),1)</f>
        <v>25.8</v>
      </c>
      <c r="J9" s="88">
        <f>EOMONTH(J8,12)</f>
        <v>45291</v>
      </c>
      <c r="K9" s="91">
        <f>SUM('ČBA Hypomonitor – Cely sektor'!B43:B54)</f>
        <v>50771</v>
      </c>
      <c r="L9" s="91">
        <f>SUM('ČBA Hypomonitor – Cely sektor'!F43:F54)</f>
        <v>40174</v>
      </c>
      <c r="M9" s="91">
        <f>SUM('ČBA Hypomonitor – Cely sektor'!V43:V54)+SUM('ČBA Hypomonitor – Cely sektor'!Z43:Z54)</f>
        <v>10597</v>
      </c>
    </row>
    <row r="10" spans="2:16" x14ac:dyDescent="0.3"/>
    <row r="11" spans="2:16" x14ac:dyDescent="0.3">
      <c r="C11" s="103" t="s">
        <v>44</v>
      </c>
      <c r="D11" s="103"/>
      <c r="E11" s="103"/>
      <c r="K11" s="103" t="s">
        <v>44</v>
      </c>
      <c r="L11" s="103"/>
      <c r="M11" s="103"/>
    </row>
    <row r="12" spans="2:16" x14ac:dyDescent="0.3">
      <c r="B12">
        <v>2021</v>
      </c>
      <c r="C12" s="86">
        <f t="shared" ref="C12:E14" si="0">(C7/C6-1)*100</f>
        <v>73.215999999999994</v>
      </c>
      <c r="D12" s="86">
        <f t="shared" si="0"/>
        <v>69.285714285714278</v>
      </c>
      <c r="E12" s="86">
        <f t="shared" si="0"/>
        <v>83.163841807909591</v>
      </c>
      <c r="F12" s="18"/>
      <c r="G12" s="18"/>
      <c r="H12" s="18"/>
      <c r="I12" s="18"/>
      <c r="J12" s="18">
        <v>2021</v>
      </c>
      <c r="K12" s="86">
        <f t="shared" ref="K12:M14" si="1">(K7/K6-1)*100</f>
        <v>50.37409646193516</v>
      </c>
      <c r="L12" s="86">
        <f t="shared" si="1"/>
        <v>41.492153076884989</v>
      </c>
      <c r="M12" s="86">
        <f t="shared" si="1"/>
        <v>69.516391474832616</v>
      </c>
    </row>
    <row r="13" spans="2:16" x14ac:dyDescent="0.3">
      <c r="B13" s="81">
        <v>2022</v>
      </c>
      <c r="C13" s="86">
        <f t="shared" si="0"/>
        <v>-63.587659338629223</v>
      </c>
      <c r="D13" s="86">
        <f t="shared" si="0"/>
        <v>-57.225738396624479</v>
      </c>
      <c r="E13" s="86">
        <f t="shared" si="0"/>
        <v>-78.470080197409004</v>
      </c>
      <c r="F13" s="18"/>
      <c r="G13" s="18"/>
      <c r="H13" s="18"/>
      <c r="I13" s="18"/>
      <c r="J13" s="90">
        <v>2022</v>
      </c>
      <c r="K13" s="86">
        <f t="shared" si="1"/>
        <v>-62.902681733850564</v>
      </c>
      <c r="L13" s="86">
        <f t="shared" si="1"/>
        <v>-55.590447865640314</v>
      </c>
      <c r="M13" s="86">
        <f t="shared" si="1"/>
        <v>-76.056648308418559</v>
      </c>
    </row>
    <row r="14" spans="2:16" x14ac:dyDescent="0.3">
      <c r="B14" s="81">
        <v>2023</v>
      </c>
      <c r="C14" s="89">
        <f t="shared" si="0"/>
        <v>-23.795027904616951</v>
      </c>
      <c r="D14" s="89">
        <f t="shared" si="0"/>
        <v>-23.304562268803942</v>
      </c>
      <c r="E14" s="89">
        <f t="shared" si="0"/>
        <v>-26.074498567335237</v>
      </c>
      <c r="J14" s="90">
        <v>2023</v>
      </c>
      <c r="K14" s="89">
        <f t="shared" si="1"/>
        <v>-23.056755323179512</v>
      </c>
      <c r="L14" s="89">
        <f t="shared" si="1"/>
        <v>-20.869034253186001</v>
      </c>
      <c r="M14" s="89">
        <f t="shared" si="1"/>
        <v>-30.356203995793894</v>
      </c>
    </row>
    <row r="15" spans="2:16" x14ac:dyDescent="0.3"/>
    <row r="16" spans="2:16" x14ac:dyDescent="0.3"/>
    <row r="17" spans="2:10" x14ac:dyDescent="0.3">
      <c r="E17" s="78"/>
    </row>
    <row r="18" spans="2:10" ht="19.899999999999999" x14ac:dyDescent="0.45">
      <c r="B18" s="39" t="s">
        <v>43</v>
      </c>
      <c r="E18" s="78"/>
      <c r="J18" s="39" t="s">
        <v>41</v>
      </c>
    </row>
    <row r="19" spans="2:10" x14ac:dyDescent="0.3">
      <c r="E19" s="78"/>
    </row>
    <row r="20" spans="2:10" x14ac:dyDescent="0.3">
      <c r="E20" s="78"/>
    </row>
    <row r="21" spans="2:10" x14ac:dyDescent="0.3">
      <c r="E21" s="78"/>
    </row>
    <row r="22" spans="2:10" x14ac:dyDescent="0.3">
      <c r="E22" s="78"/>
    </row>
    <row r="23" spans="2:10" x14ac:dyDescent="0.3">
      <c r="E23" s="78"/>
    </row>
    <row r="24" spans="2:10" x14ac:dyDescent="0.3">
      <c r="E24" s="78"/>
    </row>
    <row r="25" spans="2:10" x14ac:dyDescent="0.3">
      <c r="E25" s="78"/>
    </row>
    <row r="26" spans="2:10" x14ac:dyDescent="0.3"/>
    <row r="27" spans="2:10" x14ac:dyDescent="0.3"/>
    <row r="28" spans="2:10" x14ac:dyDescent="0.3"/>
    <row r="29" spans="2:10" x14ac:dyDescent="0.3"/>
    <row r="30" spans="2:10" x14ac:dyDescent="0.3"/>
    <row r="31" spans="2:10" x14ac:dyDescent="0.3"/>
    <row r="32" spans="2:10" x14ac:dyDescent="0.3"/>
    <row r="33" spans="2:10" x14ac:dyDescent="0.3"/>
    <row r="34" spans="2:10" x14ac:dyDescent="0.3"/>
    <row r="35" spans="2:10" x14ac:dyDescent="0.3"/>
    <row r="36" spans="2:10" x14ac:dyDescent="0.3"/>
    <row r="37" spans="2:10" x14ac:dyDescent="0.3">
      <c r="B37" s="36" t="s">
        <v>28</v>
      </c>
      <c r="J37" s="36" t="s">
        <v>28</v>
      </c>
    </row>
    <row r="38" spans="2:10" x14ac:dyDescent="0.3"/>
    <row r="39" spans="2:10" x14ac:dyDescent="0.3"/>
    <row r="40" spans="2:10" x14ac:dyDescent="0.3"/>
    <row r="41" spans="2:10" x14ac:dyDescent="0.3"/>
    <row r="42" spans="2:10" x14ac:dyDescent="0.3"/>
    <row r="43" spans="2:10" x14ac:dyDescent="0.3"/>
    <row r="44" spans="2:10" x14ac:dyDescent="0.3"/>
  </sheetData>
  <mergeCells count="2">
    <mergeCell ref="C11:E11"/>
    <mergeCell ref="K11:M11"/>
  </mergeCells>
  <pageMargins left="0.7" right="0.7" top="0.75" bottom="0.75" header="0.3" footer="0.3"/>
  <pageSetup paperSize="9" orientation="portrait" r:id="rId1"/>
  <ignoredErrors>
    <ignoredError sqref="C6:E6 C7:E7 C8:E8 K6:M8 C9:E9 K9:M9"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EE0B3-246B-42BD-BD39-5B85FC9D2C20}">
  <sheetPr codeName="Sheet5">
    <tabColor theme="4" tint="-0.249977111117893"/>
  </sheetPr>
  <dimension ref="A1:AG69"/>
  <sheetViews>
    <sheetView showGridLines="0" zoomScaleNormal="100" workbookViewId="0">
      <pane xSplit="1" ySplit="6" topLeftCell="B50" activePane="bottomRight" state="frozen"/>
      <selection activeCell="A60" sqref="A60:XFD60"/>
      <selection pane="topRight" activeCell="A60" sqref="A60:XFD60"/>
      <selection pane="bottomLeft" activeCell="A60" sqref="A60:XFD60"/>
      <selection pane="bottomRight" activeCell="I61" sqref="I61"/>
    </sheetView>
  </sheetViews>
  <sheetFormatPr defaultColWidth="0" defaultRowHeight="14" zeroHeight="1" x14ac:dyDescent="0.3"/>
  <cols>
    <col min="1" max="1" width="11.59765625" style="1" bestFit="1" customWidth="1"/>
    <col min="2" max="4" width="8.69921875" style="1" customWidth="1"/>
    <col min="5" max="5" width="9.8984375" style="1" customWidth="1"/>
    <col min="6" max="29" width="9.09765625" style="1" customWidth="1"/>
    <col min="30" max="30" width="3.69921875" style="1" customWidth="1"/>
    <col min="31" max="31" width="9.09765625" style="1" hidden="1" customWidth="1"/>
    <col min="32" max="16384" width="9.09765625" hidden="1"/>
  </cols>
  <sheetData>
    <row r="1" spans="1:31" x14ac:dyDescent="0.3"/>
    <row r="2" spans="1:31" ht="42.75" customHeight="1" thickBot="1" x14ac:dyDescent="0.75">
      <c r="A2" s="37" t="s">
        <v>4</v>
      </c>
      <c r="B2" s="37"/>
      <c r="C2" s="37"/>
      <c r="D2" s="37"/>
      <c r="E2" s="37"/>
      <c r="F2" s="8"/>
    </row>
    <row r="3" spans="1:31" ht="14.25" customHeight="1" thickBot="1" x14ac:dyDescent="0.75">
      <c r="A3" s="9"/>
      <c r="B3" s="104" t="s">
        <v>27</v>
      </c>
      <c r="C3" s="105"/>
      <c r="D3" s="105"/>
      <c r="E3" s="106"/>
      <c r="F3" s="8"/>
    </row>
    <row r="4" spans="1:31" ht="14.55" thickBot="1" x14ac:dyDescent="0.35">
      <c r="B4" s="107"/>
      <c r="C4" s="108"/>
      <c r="D4" s="108"/>
      <c r="E4" s="109"/>
      <c r="F4" s="105" t="s">
        <v>25</v>
      </c>
      <c r="G4" s="105"/>
      <c r="H4" s="105"/>
      <c r="I4" s="106"/>
      <c r="J4" s="7" t="s">
        <v>3</v>
      </c>
      <c r="K4" s="7"/>
      <c r="L4" s="7"/>
      <c r="M4" s="7"/>
      <c r="N4" s="7"/>
      <c r="O4" s="7"/>
      <c r="P4" s="7"/>
      <c r="Q4" s="7"/>
      <c r="R4" s="7"/>
      <c r="S4" s="7"/>
      <c r="T4" s="7"/>
      <c r="U4" s="7"/>
      <c r="V4" s="115" t="s">
        <v>0</v>
      </c>
      <c r="W4" s="116"/>
      <c r="X4" s="116"/>
      <c r="Y4" s="117"/>
      <c r="Z4" s="115" t="s">
        <v>1</v>
      </c>
      <c r="AA4" s="116"/>
      <c r="AB4" s="116"/>
      <c r="AC4" s="117"/>
    </row>
    <row r="5" spans="1:31" ht="14.55" thickBot="1" x14ac:dyDescent="0.35">
      <c r="B5" s="110"/>
      <c r="C5" s="111"/>
      <c r="D5" s="111"/>
      <c r="E5" s="112"/>
      <c r="F5" s="113"/>
      <c r="G5" s="113"/>
      <c r="H5" s="113"/>
      <c r="I5" s="114"/>
      <c r="J5" s="121" t="s">
        <v>5</v>
      </c>
      <c r="K5" s="122"/>
      <c r="L5" s="122"/>
      <c r="M5" s="123"/>
      <c r="N5" s="121" t="s">
        <v>6</v>
      </c>
      <c r="O5" s="122"/>
      <c r="P5" s="122"/>
      <c r="Q5" s="123"/>
      <c r="R5" s="121" t="s">
        <v>7</v>
      </c>
      <c r="S5" s="122"/>
      <c r="T5" s="122"/>
      <c r="U5" s="123"/>
      <c r="V5" s="118"/>
      <c r="W5" s="119"/>
      <c r="X5" s="119"/>
      <c r="Y5" s="120"/>
      <c r="Z5" s="118"/>
      <c r="AA5" s="119"/>
      <c r="AB5" s="119"/>
      <c r="AC5" s="120"/>
    </row>
    <row r="6" spans="1:31" s="3" customFormat="1" ht="45" customHeight="1" thickBot="1" x14ac:dyDescent="0.35">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05" customHeight="1" thickBot="1" x14ac:dyDescent="0.35">
      <c r="A7" s="45">
        <v>43861</v>
      </c>
      <c r="B7" s="12">
        <v>7876</v>
      </c>
      <c r="C7" s="11">
        <v>19.958245420499999</v>
      </c>
      <c r="D7" s="11">
        <v>2.5340585856399187</v>
      </c>
      <c r="E7" s="11">
        <v>2.3455271550695453</v>
      </c>
      <c r="F7" s="12">
        <v>5778</v>
      </c>
      <c r="G7" s="11">
        <v>15.344635361757403</v>
      </c>
      <c r="H7" s="11">
        <v>2.6557001318375568</v>
      </c>
      <c r="I7" s="11">
        <v>2.3608547339539832</v>
      </c>
      <c r="J7" s="12">
        <v>4005</v>
      </c>
      <c r="K7" s="11">
        <v>11.112864486943684</v>
      </c>
      <c r="L7" s="11">
        <v>2.7747476871270123</v>
      </c>
      <c r="M7" s="11">
        <v>2.3531752097374019</v>
      </c>
      <c r="N7" s="12">
        <v>1357</v>
      </c>
      <c r="O7" s="11">
        <v>3.4129939143062495</v>
      </c>
      <c r="P7" s="11">
        <v>2.5151023686855192</v>
      </c>
      <c r="Q7" s="11">
        <v>2.3190327876134864</v>
      </c>
      <c r="R7" s="12">
        <v>416</v>
      </c>
      <c r="S7" s="11">
        <v>0.8187769605074694</v>
      </c>
      <c r="T7" s="11">
        <v>1.9682138473737245</v>
      </c>
      <c r="U7" s="11">
        <v>2.6394160165605105</v>
      </c>
      <c r="V7" s="12">
        <v>1506</v>
      </c>
      <c r="W7" s="11">
        <v>3.2688316560878454</v>
      </c>
      <c r="X7" s="11">
        <v>2.1705389482655018</v>
      </c>
      <c r="Y7" s="11">
        <v>2.2888320397712354</v>
      </c>
      <c r="Z7" s="12">
        <v>592</v>
      </c>
      <c r="AA7" s="11">
        <v>1.3447784026547493</v>
      </c>
      <c r="AB7" s="11">
        <v>2.2715851396195093</v>
      </c>
      <c r="AC7" s="23">
        <v>2.3084434829722236</v>
      </c>
      <c r="AD7" s="2"/>
      <c r="AE7" s="2"/>
    </row>
    <row r="8" spans="1:31" s="3" customFormat="1" ht="15.05" customHeight="1" thickBot="1" x14ac:dyDescent="0.35">
      <c r="A8" s="45">
        <f>EOMONTH(A7,1)</f>
        <v>43890</v>
      </c>
      <c r="B8" s="12">
        <v>8388</v>
      </c>
      <c r="C8" s="11">
        <v>20.91096005807</v>
      </c>
      <c r="D8" s="11">
        <v>2.4929613803135431</v>
      </c>
      <c r="E8" s="11">
        <v>2.4023917789190592</v>
      </c>
      <c r="F8" s="12">
        <v>6107</v>
      </c>
      <c r="G8" s="11">
        <v>16.005662431839056</v>
      </c>
      <c r="H8" s="11">
        <v>2.6208715296936393</v>
      </c>
      <c r="I8" s="11">
        <v>2.420600617795488</v>
      </c>
      <c r="J8" s="12">
        <v>4043</v>
      </c>
      <c r="K8" s="11">
        <v>11.120577390710519</v>
      </c>
      <c r="L8" s="11">
        <v>2.7505756593397277</v>
      </c>
      <c r="M8" s="11">
        <v>2.4174970705972343</v>
      </c>
      <c r="N8" s="12">
        <v>1560</v>
      </c>
      <c r="O8" s="11">
        <v>4.0429916332151468</v>
      </c>
      <c r="P8" s="11">
        <v>2.5916613033430429</v>
      </c>
      <c r="Q8" s="11">
        <v>2.372863416135726</v>
      </c>
      <c r="R8" s="12">
        <v>504</v>
      </c>
      <c r="S8" s="11">
        <v>0.84209340791339082</v>
      </c>
      <c r="T8" s="11">
        <v>1.6708202537964105</v>
      </c>
      <c r="U8" s="11">
        <v>2.6907777045288674</v>
      </c>
      <c r="V8" s="12">
        <v>1642</v>
      </c>
      <c r="W8" s="11">
        <v>3.5688931853467118</v>
      </c>
      <c r="X8" s="11">
        <v>2.1735037669590205</v>
      </c>
      <c r="Y8" s="11">
        <v>2.3368941647207389</v>
      </c>
      <c r="Z8" s="12">
        <v>639</v>
      </c>
      <c r="AA8" s="11">
        <v>1.3364044408842304</v>
      </c>
      <c r="AB8" s="11">
        <v>2.0913997509925357</v>
      </c>
      <c r="AC8" s="23">
        <v>2.3592233056649392</v>
      </c>
      <c r="AD8" s="2"/>
      <c r="AE8" s="2"/>
    </row>
    <row r="9" spans="1:31" s="3" customFormat="1" ht="15.05" customHeight="1" thickBot="1" x14ac:dyDescent="0.35">
      <c r="A9" s="45">
        <f t="shared" ref="A9:A61" si="0">EOMONTH(A8,1)</f>
        <v>43921</v>
      </c>
      <c r="B9" s="12">
        <v>9081</v>
      </c>
      <c r="C9" s="11">
        <v>22.415702784680001</v>
      </c>
      <c r="D9" s="11">
        <v>2.4684178818059688</v>
      </c>
      <c r="E9" s="11">
        <v>2.4036820722705956</v>
      </c>
      <c r="F9" s="12">
        <v>6457</v>
      </c>
      <c r="G9" s="11">
        <v>16.857142721923616</v>
      </c>
      <c r="H9" s="11">
        <v>2.610677206430791</v>
      </c>
      <c r="I9" s="11">
        <v>2.4242578720499393</v>
      </c>
      <c r="J9" s="12">
        <v>4272</v>
      </c>
      <c r="K9" s="11">
        <v>11.832177456684301</v>
      </c>
      <c r="L9" s="11">
        <v>2.7697044608343404</v>
      </c>
      <c r="M9" s="11">
        <v>2.4141818330322984</v>
      </c>
      <c r="N9" s="12">
        <v>1672</v>
      </c>
      <c r="O9" s="11">
        <v>4.1215030919315199</v>
      </c>
      <c r="P9" s="11">
        <v>2.4650138109638275</v>
      </c>
      <c r="Q9" s="11">
        <v>2.3768708684444144</v>
      </c>
      <c r="R9" s="12">
        <v>513</v>
      </c>
      <c r="S9" s="11">
        <v>0.90346217330779488</v>
      </c>
      <c r="T9" s="11">
        <v>1.7611348407559355</v>
      </c>
      <c r="U9" s="11">
        <v>2.7723932703955887</v>
      </c>
      <c r="V9" s="12">
        <v>1914</v>
      </c>
      <c r="W9" s="11">
        <v>4.1005850302609632</v>
      </c>
      <c r="X9" s="11">
        <v>2.1424164212439725</v>
      </c>
      <c r="Y9" s="11">
        <v>2.3351654463284972</v>
      </c>
      <c r="Z9" s="12">
        <v>710</v>
      </c>
      <c r="AA9" s="11">
        <v>1.4579750324954215</v>
      </c>
      <c r="AB9" s="11">
        <v>2.0534859612611571</v>
      </c>
      <c r="AC9" s="23">
        <v>2.3584886077959788</v>
      </c>
      <c r="AD9" s="2"/>
      <c r="AE9" s="2"/>
    </row>
    <row r="10" spans="1:31" s="3" customFormat="1" ht="15.05" customHeight="1" thickBot="1" x14ac:dyDescent="0.35">
      <c r="A10" s="45">
        <f t="shared" si="0"/>
        <v>43951</v>
      </c>
      <c r="B10" s="12">
        <v>8553</v>
      </c>
      <c r="C10" s="11">
        <v>21.804404080659999</v>
      </c>
      <c r="D10" s="11">
        <v>2.5493281983701621</v>
      </c>
      <c r="E10" s="11">
        <v>2.3423666406826724</v>
      </c>
      <c r="F10" s="12">
        <v>6041</v>
      </c>
      <c r="G10" s="11">
        <v>16.25802139711671</v>
      </c>
      <c r="H10" s="11">
        <v>2.6912798207443651</v>
      </c>
      <c r="I10" s="11">
        <v>2.3656421777732262</v>
      </c>
      <c r="J10" s="12">
        <v>3963</v>
      </c>
      <c r="K10" s="11">
        <v>11.215955105992245</v>
      </c>
      <c r="L10" s="11">
        <v>2.8301678289155299</v>
      </c>
      <c r="M10" s="11">
        <v>2.3582473133709096</v>
      </c>
      <c r="N10" s="12">
        <v>1662</v>
      </c>
      <c r="O10" s="11">
        <v>4.2974597277164346</v>
      </c>
      <c r="P10" s="11">
        <v>2.5857158409846179</v>
      </c>
      <c r="Q10" s="11">
        <v>2.3383107194458299</v>
      </c>
      <c r="R10" s="12">
        <v>416</v>
      </c>
      <c r="S10" s="11">
        <v>0.74460656340803022</v>
      </c>
      <c r="T10" s="11">
        <v>1.7899196235769959</v>
      </c>
      <c r="U10" s="11">
        <v>2.6347726400348339</v>
      </c>
      <c r="V10" s="12">
        <v>1784</v>
      </c>
      <c r="W10" s="11">
        <v>3.9816000683941666</v>
      </c>
      <c r="X10" s="11">
        <v>2.2318386033599587</v>
      </c>
      <c r="Y10" s="11">
        <v>2.2628671894358758</v>
      </c>
      <c r="Z10" s="12">
        <v>728</v>
      </c>
      <c r="AA10" s="11">
        <v>1.5647826151491229</v>
      </c>
      <c r="AB10" s="11">
        <v>2.1494266691608832</v>
      </c>
      <c r="AC10" s="23">
        <v>2.3028217486785145</v>
      </c>
      <c r="AD10" s="2"/>
      <c r="AE10" s="2"/>
    </row>
    <row r="11" spans="1:31" s="3" customFormat="1" ht="15.05" customHeight="1" thickBot="1" x14ac:dyDescent="0.35">
      <c r="A11" s="45">
        <f t="shared" si="0"/>
        <v>43982</v>
      </c>
      <c r="B11" s="12">
        <v>8094</v>
      </c>
      <c r="C11" s="11">
        <v>20.61411366391</v>
      </c>
      <c r="D11" s="11">
        <v>2.5468388514838152</v>
      </c>
      <c r="E11" s="11">
        <v>2.2611213897997957</v>
      </c>
      <c r="F11" s="12">
        <v>5702</v>
      </c>
      <c r="G11" s="11">
        <v>15.11438569911909</v>
      </c>
      <c r="H11" s="11">
        <v>2.6507165379023307</v>
      </c>
      <c r="I11" s="11">
        <v>2.2871270697682111</v>
      </c>
      <c r="J11" s="12">
        <v>3914</v>
      </c>
      <c r="K11" s="11">
        <v>10.887124932881322</v>
      </c>
      <c r="L11" s="11">
        <v>2.781585317547604</v>
      </c>
      <c r="M11" s="11">
        <v>2.2904610539729373</v>
      </c>
      <c r="N11" s="12">
        <v>1431</v>
      </c>
      <c r="O11" s="11">
        <v>3.6043805639523998</v>
      </c>
      <c r="P11" s="11">
        <v>2.5187844611826691</v>
      </c>
      <c r="Q11" s="11">
        <v>2.2343822184709277</v>
      </c>
      <c r="R11" s="12">
        <v>357</v>
      </c>
      <c r="S11" s="11">
        <v>0.622880202285368</v>
      </c>
      <c r="T11" s="11">
        <v>1.7447624713875853</v>
      </c>
      <c r="U11" s="11">
        <v>2.5340686385305955</v>
      </c>
      <c r="V11" s="12">
        <v>1661</v>
      </c>
      <c r="W11" s="11">
        <v>3.8929646548021073</v>
      </c>
      <c r="X11" s="11">
        <v>2.3437475344985592</v>
      </c>
      <c r="Y11" s="11">
        <v>2.1662807211096036</v>
      </c>
      <c r="Z11" s="12">
        <v>731</v>
      </c>
      <c r="AA11" s="11">
        <v>1.6067633099888026</v>
      </c>
      <c r="AB11" s="11">
        <v>2.198034623787692</v>
      </c>
      <c r="AC11" s="23">
        <v>2.2462788139122885</v>
      </c>
      <c r="AD11" s="2"/>
      <c r="AE11" s="2"/>
    </row>
    <row r="12" spans="1:31" s="3" customFormat="1" ht="15.05" customHeight="1" thickBot="1" x14ac:dyDescent="0.35">
      <c r="A12" s="45">
        <f t="shared" si="0"/>
        <v>44012</v>
      </c>
      <c r="B12" s="12">
        <v>10021</v>
      </c>
      <c r="C12" s="11">
        <v>26.316647064189997</v>
      </c>
      <c r="D12" s="11">
        <v>2.6261497918561019</v>
      </c>
      <c r="E12" s="11">
        <v>2.1735594134237788</v>
      </c>
      <c r="F12" s="12">
        <v>7219</v>
      </c>
      <c r="G12" s="11">
        <v>19.749434005005057</v>
      </c>
      <c r="H12" s="11">
        <v>2.735757584846247</v>
      </c>
      <c r="I12" s="11">
        <v>2.1978509315374741</v>
      </c>
      <c r="J12" s="12">
        <v>5187</v>
      </c>
      <c r="K12" s="11">
        <v>14.786359864320419</v>
      </c>
      <c r="L12" s="11">
        <v>2.8506573866050546</v>
      </c>
      <c r="M12" s="11">
        <v>2.1929479440045569</v>
      </c>
      <c r="N12" s="12">
        <v>1611</v>
      </c>
      <c r="O12" s="11">
        <v>4.1717739240990985</v>
      </c>
      <c r="P12" s="11">
        <v>2.5895555084414021</v>
      </c>
      <c r="Q12" s="11">
        <v>2.166815685733114</v>
      </c>
      <c r="R12" s="12">
        <v>421</v>
      </c>
      <c r="S12" s="11">
        <v>0.79130021658553973</v>
      </c>
      <c r="T12" s="11">
        <v>1.8795729610107832</v>
      </c>
      <c r="U12" s="11">
        <v>2.4530882776336509</v>
      </c>
      <c r="V12" s="12">
        <v>1946</v>
      </c>
      <c r="W12" s="11">
        <v>4.624660519256655</v>
      </c>
      <c r="X12" s="11">
        <v>2.3764956419612822</v>
      </c>
      <c r="Y12" s="11">
        <v>2.07955010956639</v>
      </c>
      <c r="Z12" s="12">
        <v>856</v>
      </c>
      <c r="AA12" s="11">
        <v>1.942552539928287</v>
      </c>
      <c r="AB12" s="11">
        <v>2.2693370793554757</v>
      </c>
      <c r="AC12" s="23">
        <v>2.150402964910215</v>
      </c>
      <c r="AD12" s="2"/>
      <c r="AE12" s="2"/>
    </row>
    <row r="13" spans="1:31" s="3" customFormat="1" ht="15.05" customHeight="1" thickBot="1" x14ac:dyDescent="0.35">
      <c r="A13" s="45">
        <f t="shared" si="0"/>
        <v>44043</v>
      </c>
      <c r="B13" s="12">
        <v>10105</v>
      </c>
      <c r="C13" s="11">
        <v>26.623249126139999</v>
      </c>
      <c r="D13" s="11">
        <v>2.6346609724037604</v>
      </c>
      <c r="E13" s="11">
        <v>2.1137725860876775</v>
      </c>
      <c r="F13" s="12">
        <v>7299</v>
      </c>
      <c r="G13" s="11">
        <v>20.078556875891387</v>
      </c>
      <c r="H13" s="11">
        <v>2.7508640739678571</v>
      </c>
      <c r="I13" s="11">
        <v>2.1358243306606695</v>
      </c>
      <c r="J13" s="12">
        <v>5337</v>
      </c>
      <c r="K13" s="11">
        <v>15.285500544830613</v>
      </c>
      <c r="L13" s="11">
        <v>2.8640623093180837</v>
      </c>
      <c r="M13" s="11">
        <v>2.1301260808286253</v>
      </c>
      <c r="N13" s="12">
        <v>1552</v>
      </c>
      <c r="O13" s="11">
        <v>4.0902566145868997</v>
      </c>
      <c r="P13" s="11">
        <v>2.6354746228008374</v>
      </c>
      <c r="Q13" s="11">
        <v>2.105834484626028</v>
      </c>
      <c r="R13" s="12">
        <v>410</v>
      </c>
      <c r="S13" s="11">
        <v>0.70279971647387252</v>
      </c>
      <c r="T13" s="11">
        <v>1.7141456499362744</v>
      </c>
      <c r="U13" s="11">
        <v>2.4342973694353383</v>
      </c>
      <c r="V13" s="12">
        <v>1960</v>
      </c>
      <c r="W13" s="11">
        <v>4.6709456324416196</v>
      </c>
      <c r="X13" s="11">
        <v>2.3831355267559284</v>
      </c>
      <c r="Y13" s="11">
        <v>2.0370280364383748</v>
      </c>
      <c r="Z13" s="12">
        <v>846</v>
      </c>
      <c r="AA13" s="11">
        <v>1.8737466178069935</v>
      </c>
      <c r="AB13" s="11">
        <v>2.2148305175023562</v>
      </c>
      <c r="AC13" s="23">
        <v>2.068783798477754</v>
      </c>
      <c r="AD13" s="2"/>
      <c r="AE13" s="2"/>
    </row>
    <row r="14" spans="1:31" s="3" customFormat="1" ht="15.05" customHeight="1" thickBot="1" x14ac:dyDescent="0.35">
      <c r="A14" s="45">
        <f t="shared" si="0"/>
        <v>44074</v>
      </c>
      <c r="B14" s="12">
        <v>9106</v>
      </c>
      <c r="C14" s="11">
        <v>24.262630122179999</v>
      </c>
      <c r="D14" s="11">
        <v>2.6644662993828243</v>
      </c>
      <c r="E14" s="11">
        <v>2.081244710186124</v>
      </c>
      <c r="F14" s="12">
        <v>6323</v>
      </c>
      <c r="G14" s="11">
        <v>17.707520118281547</v>
      </c>
      <c r="H14" s="11">
        <v>2.8004934553663681</v>
      </c>
      <c r="I14" s="11">
        <v>2.1098770548904344</v>
      </c>
      <c r="J14" s="12">
        <v>4545</v>
      </c>
      <c r="K14" s="11">
        <v>13.2596770093736</v>
      </c>
      <c r="L14" s="11">
        <v>2.917420684130605</v>
      </c>
      <c r="M14" s="11">
        <v>2.104206566128997</v>
      </c>
      <c r="N14" s="12">
        <v>1387</v>
      </c>
      <c r="O14" s="11">
        <v>3.7506004866461411</v>
      </c>
      <c r="P14" s="11">
        <v>2.7041099399034905</v>
      </c>
      <c r="Q14" s="11">
        <v>2.0722677854509644</v>
      </c>
      <c r="R14" s="12">
        <v>391</v>
      </c>
      <c r="S14" s="11">
        <v>0.69724262226180511</v>
      </c>
      <c r="T14" s="11">
        <v>1.783229212945793</v>
      </c>
      <c r="U14" s="11">
        <v>2.4200218837055916</v>
      </c>
      <c r="V14" s="12">
        <v>1955</v>
      </c>
      <c r="W14" s="11">
        <v>4.6380094636620441</v>
      </c>
      <c r="X14" s="11">
        <v>2.37238335737189</v>
      </c>
      <c r="Y14" s="11">
        <v>1.9944716830675704</v>
      </c>
      <c r="Z14" s="12">
        <v>828</v>
      </c>
      <c r="AA14" s="11">
        <v>1.9171005402364099</v>
      </c>
      <c r="AB14" s="11">
        <v>2.3153388167106401</v>
      </c>
      <c r="AC14" s="23">
        <v>2.0267072997977276</v>
      </c>
      <c r="AD14" s="2"/>
      <c r="AE14" s="2"/>
    </row>
    <row r="15" spans="1:31" s="3" customFormat="1" ht="15.05" customHeight="1" thickBot="1" x14ac:dyDescent="0.35">
      <c r="A15" s="45">
        <f t="shared" si="0"/>
        <v>44104</v>
      </c>
      <c r="B15" s="12">
        <v>10316</v>
      </c>
      <c r="C15" s="11">
        <v>27.854409174339999</v>
      </c>
      <c r="D15" s="11">
        <v>2.7001172134877858</v>
      </c>
      <c r="E15" s="11">
        <v>2.0495750072470411</v>
      </c>
      <c r="F15" s="12">
        <v>6935</v>
      </c>
      <c r="G15" s="11">
        <v>19.596123684683889</v>
      </c>
      <c r="H15" s="11">
        <v>2.825684741843387</v>
      </c>
      <c r="I15" s="11">
        <v>2.0769697492654866</v>
      </c>
      <c r="J15" s="12">
        <v>5082</v>
      </c>
      <c r="K15" s="11">
        <v>14.853243643055503</v>
      </c>
      <c r="L15" s="11">
        <v>2.9227161832065138</v>
      </c>
      <c r="M15" s="11">
        <v>2.0693949685455326</v>
      </c>
      <c r="N15" s="12">
        <v>1475</v>
      </c>
      <c r="O15" s="11">
        <v>4.0297808463954716</v>
      </c>
      <c r="P15" s="11">
        <v>2.732054811115574</v>
      </c>
      <c r="Q15" s="11">
        <v>2.0457115110381285</v>
      </c>
      <c r="R15" s="12">
        <v>378</v>
      </c>
      <c r="S15" s="11">
        <v>0.71309919523291265</v>
      </c>
      <c r="T15" s="11">
        <v>1.8865058074944778</v>
      </c>
      <c r="U15" s="11">
        <v>2.4113887401591443</v>
      </c>
      <c r="V15" s="12">
        <v>2389</v>
      </c>
      <c r="W15" s="11">
        <v>5.8395414084869763</v>
      </c>
      <c r="X15" s="11">
        <v>2.4443455037618156</v>
      </c>
      <c r="Y15" s="11">
        <v>1.9663297221970439</v>
      </c>
      <c r="Z15" s="12">
        <v>992</v>
      </c>
      <c r="AA15" s="11">
        <v>2.4187440811691352</v>
      </c>
      <c r="AB15" s="11">
        <v>2.4382500818237247</v>
      </c>
      <c r="AC15" s="23">
        <v>2.0286069088907279</v>
      </c>
      <c r="AD15" s="2"/>
      <c r="AE15" s="2"/>
    </row>
    <row r="16" spans="1:31" s="3" customFormat="1" ht="15.05" customHeight="1" thickBot="1" x14ac:dyDescent="0.35">
      <c r="A16" s="45">
        <f t="shared" si="0"/>
        <v>44135</v>
      </c>
      <c r="B16" s="12">
        <v>11672</v>
      </c>
      <c r="C16" s="11">
        <v>31.91940086884</v>
      </c>
      <c r="D16" s="11">
        <v>2.7346984980157645</v>
      </c>
      <c r="E16" s="11">
        <v>2.0020317353212493</v>
      </c>
      <c r="F16" s="12">
        <v>7553</v>
      </c>
      <c r="G16" s="11">
        <v>21.695775013329719</v>
      </c>
      <c r="H16" s="11">
        <v>2.872471205260124</v>
      </c>
      <c r="I16" s="11">
        <v>2.0355851377765015</v>
      </c>
      <c r="J16" s="12">
        <v>5512</v>
      </c>
      <c r="K16" s="11">
        <v>16.194666865249506</v>
      </c>
      <c r="L16" s="11">
        <v>2.9380745401396053</v>
      </c>
      <c r="M16" s="11">
        <v>2.0273194820723037</v>
      </c>
      <c r="N16" s="12">
        <v>1581</v>
      </c>
      <c r="O16" s="11">
        <v>4.5550940457817228</v>
      </c>
      <c r="P16" s="11">
        <v>2.8811474040365104</v>
      </c>
      <c r="Q16" s="11">
        <v>2.0145068926102092</v>
      </c>
      <c r="R16" s="12">
        <v>460</v>
      </c>
      <c r="S16" s="11">
        <v>0.9460141022984927</v>
      </c>
      <c r="T16" s="11">
        <v>2.056552396301071</v>
      </c>
      <c r="U16" s="11">
        <v>2.2785761556126238</v>
      </c>
      <c r="V16" s="12">
        <v>2906</v>
      </c>
      <c r="W16" s="11">
        <v>7.3335121050781797</v>
      </c>
      <c r="X16" s="11">
        <v>2.5235760857116931</v>
      </c>
      <c r="Y16" s="11">
        <v>1.9174933247917476</v>
      </c>
      <c r="Z16" s="12">
        <v>1213</v>
      </c>
      <c r="AA16" s="11">
        <v>2.8901137504320999</v>
      </c>
      <c r="AB16" s="11">
        <v>2.3826164471822753</v>
      </c>
      <c r="AC16" s="23">
        <v>1.9646617135971784</v>
      </c>
      <c r="AD16" s="2"/>
      <c r="AE16" s="2"/>
    </row>
    <row r="17" spans="1:31" s="3" customFormat="1" ht="15.05" customHeight="1" thickBot="1" x14ac:dyDescent="0.35">
      <c r="A17" s="45">
        <f t="shared" si="0"/>
        <v>44165</v>
      </c>
      <c r="B17" s="12">
        <v>12328</v>
      </c>
      <c r="C17" s="11">
        <v>34.209238856020001</v>
      </c>
      <c r="D17" s="11">
        <v>2.774922035692732</v>
      </c>
      <c r="E17" s="11">
        <v>1.9575315594979397</v>
      </c>
      <c r="F17" s="12">
        <v>7708</v>
      </c>
      <c r="G17" s="11">
        <v>22.628911564962191</v>
      </c>
      <c r="H17" s="11">
        <v>2.9357695335965479</v>
      </c>
      <c r="I17" s="11">
        <v>1.9929021486054639</v>
      </c>
      <c r="J17" s="12">
        <v>5711</v>
      </c>
      <c r="K17" s="11">
        <v>17.318342469449103</v>
      </c>
      <c r="L17" s="11">
        <v>3.0324535929695506</v>
      </c>
      <c r="M17" s="11">
        <v>1.9880621918223231</v>
      </c>
      <c r="N17" s="12">
        <v>1504</v>
      </c>
      <c r="O17" s="11">
        <v>4.2714015533177889</v>
      </c>
      <c r="P17" s="11">
        <v>2.840027628535764</v>
      </c>
      <c r="Q17" s="11">
        <v>1.9576011534816931</v>
      </c>
      <c r="R17" s="12">
        <v>493</v>
      </c>
      <c r="S17" s="11">
        <v>1.0391675421952966</v>
      </c>
      <c r="T17" s="11">
        <v>2.1078449131750436</v>
      </c>
      <c r="U17" s="11">
        <v>2.2186643524725103</v>
      </c>
      <c r="V17" s="12">
        <v>3310</v>
      </c>
      <c r="W17" s="11">
        <v>8.3787260899343448</v>
      </c>
      <c r="X17" s="11">
        <v>2.5313371872913426</v>
      </c>
      <c r="Y17" s="11">
        <v>1.8808684446807018</v>
      </c>
      <c r="Z17" s="12">
        <v>1310</v>
      </c>
      <c r="AA17" s="11">
        <v>3.201601201123466</v>
      </c>
      <c r="AB17" s="11">
        <v>2.4439703825369969</v>
      </c>
      <c r="AC17" s="23">
        <v>1.9081629208915769</v>
      </c>
      <c r="AD17" s="2"/>
      <c r="AE17" s="2"/>
    </row>
    <row r="18" spans="1:31" s="3" customFormat="1" ht="15.05" customHeight="1" thickBot="1" x14ac:dyDescent="0.35">
      <c r="A18" s="45">
        <f t="shared" si="0"/>
        <v>44196</v>
      </c>
      <c r="B18" s="12">
        <v>12745</v>
      </c>
      <c r="C18" s="11">
        <v>35.622624526739997</v>
      </c>
      <c r="D18" s="11">
        <v>2.7950274246167122</v>
      </c>
      <c r="E18" s="11">
        <v>1.9432710966487616</v>
      </c>
      <c r="F18" s="12">
        <v>7674</v>
      </c>
      <c r="G18" s="11">
        <v>22.948837003684979</v>
      </c>
      <c r="H18" s="11">
        <v>2.9904661198442768</v>
      </c>
      <c r="I18" s="11">
        <v>1.9747751950333787</v>
      </c>
      <c r="J18" s="12">
        <v>5646</v>
      </c>
      <c r="K18" s="11">
        <v>17.462829767638262</v>
      </c>
      <c r="L18" s="11">
        <v>3.0929560339423059</v>
      </c>
      <c r="M18" s="11">
        <v>1.9658848200327772</v>
      </c>
      <c r="N18" s="12">
        <v>1563</v>
      </c>
      <c r="O18" s="11">
        <v>4.6154376229720535</v>
      </c>
      <c r="P18" s="11">
        <v>2.9529351394574879</v>
      </c>
      <c r="Q18" s="11">
        <v>1.9526097590403735</v>
      </c>
      <c r="R18" s="12">
        <v>465</v>
      </c>
      <c r="S18" s="11">
        <v>0.8705696130746633</v>
      </c>
      <c r="T18" s="11">
        <v>1.8721927162895986</v>
      </c>
      <c r="U18" s="11">
        <v>2.2706209132270563</v>
      </c>
      <c r="V18" s="12">
        <v>3593</v>
      </c>
      <c r="W18" s="11">
        <v>9.0645073646837684</v>
      </c>
      <c r="X18" s="11">
        <v>2.5228242039197801</v>
      </c>
      <c r="Y18" s="11">
        <v>1.8838116403097946</v>
      </c>
      <c r="Z18" s="12">
        <v>1478</v>
      </c>
      <c r="AA18" s="11">
        <v>3.6092801583712508</v>
      </c>
      <c r="AB18" s="11">
        <v>2.4420028135123482</v>
      </c>
      <c r="AC18" s="23">
        <v>1.8922881496848967</v>
      </c>
      <c r="AD18" s="2"/>
      <c r="AE18" s="2"/>
    </row>
    <row r="19" spans="1:31" s="3" customFormat="1" ht="15.05" customHeight="1" thickBot="1" x14ac:dyDescent="0.35">
      <c r="A19" s="45">
        <f t="shared" si="0"/>
        <v>44227</v>
      </c>
      <c r="B19" s="12">
        <v>11566</v>
      </c>
      <c r="C19" s="11">
        <v>33.007109214450004</v>
      </c>
      <c r="D19" s="11">
        <v>2.8538050505317312</v>
      </c>
      <c r="E19" s="11">
        <v>1.919063751387708</v>
      </c>
      <c r="F19" s="12">
        <v>6837</v>
      </c>
      <c r="G19" s="11">
        <v>20.726321808182227</v>
      </c>
      <c r="H19" s="11">
        <v>3.0314936095044942</v>
      </c>
      <c r="I19" s="11">
        <v>1.9504859507856065</v>
      </c>
      <c r="J19" s="12">
        <v>4883</v>
      </c>
      <c r="K19" s="11">
        <v>15.241390488528486</v>
      </c>
      <c r="L19" s="11">
        <v>3.1213169134811563</v>
      </c>
      <c r="M19" s="11">
        <v>1.9403964680513444</v>
      </c>
      <c r="N19" s="12">
        <v>1489</v>
      </c>
      <c r="O19" s="11">
        <v>4.4955521428937262</v>
      </c>
      <c r="P19" s="11">
        <v>3.0191753813926971</v>
      </c>
      <c r="Q19" s="11">
        <v>1.9216390092991782</v>
      </c>
      <c r="R19" s="12">
        <v>465</v>
      </c>
      <c r="S19" s="11">
        <v>0.98937917676001319</v>
      </c>
      <c r="T19" s="11">
        <v>2.1276971543226093</v>
      </c>
      <c r="U19" s="11">
        <v>2.2369895304583345</v>
      </c>
      <c r="V19" s="12">
        <v>3413</v>
      </c>
      <c r="W19" s="11">
        <v>8.9058493187921108</v>
      </c>
      <c r="X19" s="11">
        <v>2.6093903658927955</v>
      </c>
      <c r="Y19" s="11">
        <v>1.8663583833965696</v>
      </c>
      <c r="Z19" s="12">
        <v>1316</v>
      </c>
      <c r="AA19" s="11">
        <v>3.3749380874756647</v>
      </c>
      <c r="AB19" s="11">
        <v>2.5645426196623595</v>
      </c>
      <c r="AC19" s="23">
        <v>1.8651722291413901</v>
      </c>
      <c r="AD19" s="2"/>
      <c r="AE19" s="2"/>
    </row>
    <row r="20" spans="1:31" s="3" customFormat="1" ht="15.05" customHeight="1" thickBot="1" x14ac:dyDescent="0.35">
      <c r="A20" s="45">
        <f t="shared" si="0"/>
        <v>44255</v>
      </c>
      <c r="B20" s="12">
        <v>12920</v>
      </c>
      <c r="C20" s="11">
        <v>37.331965146489999</v>
      </c>
      <c r="D20" s="11">
        <v>2.8894709865704331</v>
      </c>
      <c r="E20" s="11">
        <v>1.9184357717977125</v>
      </c>
      <c r="F20" s="12">
        <v>7493</v>
      </c>
      <c r="G20" s="11">
        <v>23.451464560530411</v>
      </c>
      <c r="H20" s="11">
        <v>3.1297830722715085</v>
      </c>
      <c r="I20" s="11">
        <v>1.9513851682325805</v>
      </c>
      <c r="J20" s="12">
        <v>5271</v>
      </c>
      <c r="K20" s="11">
        <v>16.976097084953739</v>
      </c>
      <c r="L20" s="11">
        <v>3.2206596632429791</v>
      </c>
      <c r="M20" s="11">
        <v>1.9492300955273556</v>
      </c>
      <c r="N20" s="12">
        <v>1692</v>
      </c>
      <c r="O20" s="11">
        <v>5.2260949051752723</v>
      </c>
      <c r="P20" s="11">
        <v>3.0887085727986241</v>
      </c>
      <c r="Q20" s="11">
        <v>1.9035732526075588</v>
      </c>
      <c r="R20" s="12">
        <v>530</v>
      </c>
      <c r="S20" s="11">
        <v>1.2492725704013996</v>
      </c>
      <c r="T20" s="11">
        <v>2.3571180573611317</v>
      </c>
      <c r="U20" s="11">
        <v>2.1806820718151076</v>
      </c>
      <c r="V20" s="12">
        <v>4042</v>
      </c>
      <c r="W20" s="11">
        <v>10.258200307256402</v>
      </c>
      <c r="X20" s="11">
        <v>2.5379021047145978</v>
      </c>
      <c r="Y20" s="11">
        <v>1.863198927313199</v>
      </c>
      <c r="Z20" s="12">
        <v>1385</v>
      </c>
      <c r="AA20" s="11">
        <v>3.6223002787031851</v>
      </c>
      <c r="AB20" s="11">
        <v>2.6153792626015777</v>
      </c>
      <c r="AC20" s="23">
        <v>1.8615434735716672</v>
      </c>
      <c r="AD20" s="2"/>
      <c r="AE20" s="2"/>
    </row>
    <row r="21" spans="1:31" s="3" customFormat="1" ht="15.05" customHeight="1" thickBot="1" x14ac:dyDescent="0.35">
      <c r="A21" s="45">
        <f t="shared" si="0"/>
        <v>44286</v>
      </c>
      <c r="B21" s="12">
        <v>18847</v>
      </c>
      <c r="C21" s="11">
        <v>56.122983244570001</v>
      </c>
      <c r="D21" s="11">
        <v>2.9778205149132488</v>
      </c>
      <c r="E21" s="11">
        <v>1.9358090829697321</v>
      </c>
      <c r="F21" s="12">
        <v>10843</v>
      </c>
      <c r="G21" s="11">
        <v>35.198220559992663</v>
      </c>
      <c r="H21" s="11">
        <v>3.2461699308302743</v>
      </c>
      <c r="I21" s="11">
        <v>1.9643209636773027</v>
      </c>
      <c r="J21" s="12">
        <v>7181</v>
      </c>
      <c r="K21" s="11">
        <v>24.070876214461595</v>
      </c>
      <c r="L21" s="11">
        <v>3.3520228679099837</v>
      </c>
      <c r="M21" s="11">
        <v>1.9548892425402247</v>
      </c>
      <c r="N21" s="12">
        <v>2749</v>
      </c>
      <c r="O21" s="11">
        <v>8.6340595187371374</v>
      </c>
      <c r="P21" s="11">
        <v>3.1408001159465759</v>
      </c>
      <c r="Q21" s="11">
        <v>1.9390246203274812</v>
      </c>
      <c r="R21" s="12">
        <v>913</v>
      </c>
      <c r="S21" s="11">
        <v>2.4932848267939329</v>
      </c>
      <c r="T21" s="11">
        <v>2.7308705660393571</v>
      </c>
      <c r="U21" s="11">
        <v>2.1429768161020997</v>
      </c>
      <c r="V21" s="12">
        <v>5880</v>
      </c>
      <c r="W21" s="11">
        <v>15.114904622464815</v>
      </c>
      <c r="X21" s="11">
        <v>2.5705620106232678</v>
      </c>
      <c r="Y21" s="11">
        <v>1.8949442905603551</v>
      </c>
      <c r="Z21" s="12">
        <v>2124</v>
      </c>
      <c r="AA21" s="11">
        <v>5.8098580621125224</v>
      </c>
      <c r="AB21" s="11">
        <v>2.7353380706744455</v>
      </c>
      <c r="AC21" s="23">
        <v>1.8693874902362937</v>
      </c>
      <c r="AD21" s="2"/>
      <c r="AE21" s="2"/>
    </row>
    <row r="22" spans="1:31" s="3" customFormat="1" ht="15.05" customHeight="1" thickBot="1" x14ac:dyDescent="0.35">
      <c r="A22" s="45">
        <f t="shared" si="0"/>
        <v>44316</v>
      </c>
      <c r="B22" s="12">
        <v>15820</v>
      </c>
      <c r="C22" s="11">
        <v>47.862828658850006</v>
      </c>
      <c r="D22" s="11">
        <v>3.0254632527718082</v>
      </c>
      <c r="E22" s="11">
        <v>1.9705190787870777</v>
      </c>
      <c r="F22" s="12">
        <v>9626</v>
      </c>
      <c r="G22" s="11">
        <v>31.797277776311248</v>
      </c>
      <c r="H22" s="11">
        <v>3.303270078569629</v>
      </c>
      <c r="I22" s="11">
        <v>1.9980247855358573</v>
      </c>
      <c r="J22" s="12">
        <v>6001</v>
      </c>
      <c r="K22" s="11">
        <v>20.813277692453919</v>
      </c>
      <c r="L22" s="11">
        <v>3.4683015651481282</v>
      </c>
      <c r="M22" s="11">
        <v>1.9906439852654074</v>
      </c>
      <c r="N22" s="12">
        <v>2324</v>
      </c>
      <c r="O22" s="11">
        <v>7.3345839482275492</v>
      </c>
      <c r="P22" s="11">
        <v>3.1560171894266564</v>
      </c>
      <c r="Q22" s="11">
        <v>1.9641919756300419</v>
      </c>
      <c r="R22" s="12">
        <v>1301</v>
      </c>
      <c r="S22" s="11">
        <v>3.6494161356297763</v>
      </c>
      <c r="T22" s="11">
        <v>2.8050854232358007</v>
      </c>
      <c r="U22" s="11">
        <v>2.108115883713872</v>
      </c>
      <c r="V22" s="12">
        <v>4456</v>
      </c>
      <c r="W22" s="11">
        <v>11.454102292070468</v>
      </c>
      <c r="X22" s="11">
        <v>2.5704897423856528</v>
      </c>
      <c r="Y22" s="11">
        <v>1.9196123940661169</v>
      </c>
      <c r="Z22" s="12">
        <v>1738</v>
      </c>
      <c r="AA22" s="11">
        <v>4.6114485904682887</v>
      </c>
      <c r="AB22" s="11">
        <v>2.6533075894524103</v>
      </c>
      <c r="AC22" s="23">
        <v>1.9073033195605307</v>
      </c>
      <c r="AD22" s="2"/>
      <c r="AE22" s="2"/>
    </row>
    <row r="23" spans="1:31" s="3" customFormat="1" ht="15.05" customHeight="1" thickBot="1" x14ac:dyDescent="0.35">
      <c r="A23" s="45">
        <f t="shared" si="0"/>
        <v>44347</v>
      </c>
      <c r="B23" s="12">
        <v>16998</v>
      </c>
      <c r="C23" s="11">
        <v>51.524292429470002</v>
      </c>
      <c r="D23" s="11">
        <v>3.0311973425973644</v>
      </c>
      <c r="E23" s="11">
        <v>2.0382681986231215</v>
      </c>
      <c r="F23" s="12">
        <v>10287</v>
      </c>
      <c r="G23" s="11">
        <v>34.032331294745191</v>
      </c>
      <c r="H23" s="11">
        <v>3.3082853402104786</v>
      </c>
      <c r="I23" s="11">
        <v>2.0700934285896042</v>
      </c>
      <c r="J23" s="12">
        <v>6602</v>
      </c>
      <c r="K23" s="11">
        <v>22.683762019169663</v>
      </c>
      <c r="L23" s="11">
        <v>3.4358924597348777</v>
      </c>
      <c r="M23" s="11">
        <v>2.0589485120911601</v>
      </c>
      <c r="N23" s="12">
        <v>2776</v>
      </c>
      <c r="O23" s="11">
        <v>8.78409499780701</v>
      </c>
      <c r="P23" s="11">
        <v>3.1642993507950323</v>
      </c>
      <c r="Q23" s="11">
        <v>2.0415682181451311</v>
      </c>
      <c r="R23" s="12">
        <v>909</v>
      </c>
      <c r="S23" s="11">
        <v>2.564474277768515</v>
      </c>
      <c r="T23" s="11">
        <v>2.8212038259279595</v>
      </c>
      <c r="U23" s="11">
        <v>2.2663819218354591</v>
      </c>
      <c r="V23" s="12">
        <v>5027</v>
      </c>
      <c r="W23" s="11">
        <v>13.020606290253159</v>
      </c>
      <c r="X23" s="11">
        <v>2.5901345315800994</v>
      </c>
      <c r="Y23" s="11">
        <v>1.9781400930380957</v>
      </c>
      <c r="Z23" s="12">
        <v>1684</v>
      </c>
      <c r="AA23" s="11">
        <v>4.4713548444716542</v>
      </c>
      <c r="AB23" s="11">
        <v>2.6551988387598895</v>
      </c>
      <c r="AC23" s="23">
        <v>1.971133652072746</v>
      </c>
      <c r="AD23" s="2"/>
      <c r="AE23" s="2"/>
    </row>
    <row r="24" spans="1:31" s="3" customFormat="1" ht="15.05" customHeight="1" thickBot="1" x14ac:dyDescent="0.35">
      <c r="A24" s="45">
        <f t="shared" si="0"/>
        <v>44377</v>
      </c>
      <c r="B24" s="12">
        <v>17834</v>
      </c>
      <c r="C24" s="11">
        <v>54.959486000539997</v>
      </c>
      <c r="D24" s="11">
        <v>3.0817251318010541</v>
      </c>
      <c r="E24" s="11">
        <v>2.1041276704067564</v>
      </c>
      <c r="F24" s="12">
        <v>11437</v>
      </c>
      <c r="G24" s="11">
        <v>38.329763378543149</v>
      </c>
      <c r="H24" s="11">
        <v>3.3513826509174738</v>
      </c>
      <c r="I24" s="11">
        <v>2.1341830259123373</v>
      </c>
      <c r="J24" s="12">
        <v>7537</v>
      </c>
      <c r="K24" s="11">
        <v>26.149195493458837</v>
      </c>
      <c r="L24" s="11">
        <v>3.4694434779698602</v>
      </c>
      <c r="M24" s="11">
        <v>2.1306278217991412</v>
      </c>
      <c r="N24" s="12">
        <v>2962</v>
      </c>
      <c r="O24" s="11">
        <v>9.4449700188427332</v>
      </c>
      <c r="P24" s="11">
        <v>3.18871371331625</v>
      </c>
      <c r="Q24" s="11">
        <v>2.0910398593159374</v>
      </c>
      <c r="R24" s="12">
        <v>938</v>
      </c>
      <c r="S24" s="11">
        <v>2.7355978662415783</v>
      </c>
      <c r="T24" s="11">
        <v>2.9164156356520023</v>
      </c>
      <c r="U24" s="11">
        <v>2.3171235262584693</v>
      </c>
      <c r="V24" s="12">
        <v>4761</v>
      </c>
      <c r="W24" s="11">
        <v>12.229958935089785</v>
      </c>
      <c r="X24" s="11">
        <v>2.5687794444633028</v>
      </c>
      <c r="Y24" s="11">
        <v>2.0373856432352531</v>
      </c>
      <c r="Z24" s="12">
        <v>1636</v>
      </c>
      <c r="AA24" s="11">
        <v>4.3997636869070673</v>
      </c>
      <c r="AB24" s="11">
        <v>2.6893421069114103</v>
      </c>
      <c r="AC24" s="23">
        <v>2.0278139324135158</v>
      </c>
      <c r="AD24" s="2"/>
      <c r="AE24" s="2"/>
    </row>
    <row r="25" spans="1:31" s="3" customFormat="1" ht="15.05" customHeight="1" thickBot="1" x14ac:dyDescent="0.35">
      <c r="A25" s="45">
        <f t="shared" si="0"/>
        <v>44408</v>
      </c>
      <c r="B25" s="12">
        <v>14479</v>
      </c>
      <c r="C25" s="11">
        <v>44.481697343780006</v>
      </c>
      <c r="D25" s="11">
        <v>3.0721525895282826</v>
      </c>
      <c r="E25" s="11">
        <v>2.1889079767262984</v>
      </c>
      <c r="F25" s="12">
        <v>9539</v>
      </c>
      <c r="G25" s="11">
        <v>31.956161169100785</v>
      </c>
      <c r="H25" s="11">
        <v>3.3500535872838646</v>
      </c>
      <c r="I25" s="11">
        <v>2.2212618413409753</v>
      </c>
      <c r="J25" s="12">
        <v>6083</v>
      </c>
      <c r="K25" s="11">
        <v>21.190950585171795</v>
      </c>
      <c r="L25" s="11">
        <v>3.4836348159085637</v>
      </c>
      <c r="M25" s="11">
        <v>2.2206585800770839</v>
      </c>
      <c r="N25" s="12">
        <v>2661</v>
      </c>
      <c r="O25" s="11">
        <v>8.5623528876116328</v>
      </c>
      <c r="P25" s="11">
        <v>3.2177199878284983</v>
      </c>
      <c r="Q25" s="11">
        <v>2.179660094044968</v>
      </c>
      <c r="R25" s="12">
        <v>795</v>
      </c>
      <c r="S25" s="11">
        <v>2.202857696317357</v>
      </c>
      <c r="T25" s="11">
        <v>2.7708901840469902</v>
      </c>
      <c r="U25" s="11">
        <v>2.3887681316200053</v>
      </c>
      <c r="V25" s="12">
        <v>3610</v>
      </c>
      <c r="W25" s="11">
        <v>9.1846917444559555</v>
      </c>
      <c r="X25" s="11">
        <v>2.5442359402925083</v>
      </c>
      <c r="Y25" s="11">
        <v>2.0943966670407823</v>
      </c>
      <c r="Z25" s="12">
        <v>1330</v>
      </c>
      <c r="AA25" s="11">
        <v>3.3408444302232612</v>
      </c>
      <c r="AB25" s="11">
        <v>2.5119131054310233</v>
      </c>
      <c r="AC25" s="23">
        <v>2.1392654178740438</v>
      </c>
      <c r="AD25" s="2"/>
      <c r="AE25" s="2"/>
    </row>
    <row r="26" spans="1:31" s="3" customFormat="1" ht="15.05" customHeight="1" thickBot="1" x14ac:dyDescent="0.35">
      <c r="A26" s="45">
        <f t="shared" si="0"/>
        <v>44439</v>
      </c>
      <c r="B26" s="12">
        <v>14562</v>
      </c>
      <c r="C26" s="11">
        <v>44.794121371620001</v>
      </c>
      <c r="D26" s="11">
        <v>3.0760967842068396</v>
      </c>
      <c r="E26" s="11">
        <v>2.2761419331983368</v>
      </c>
      <c r="F26" s="12">
        <v>9581</v>
      </c>
      <c r="G26" s="11">
        <v>32.331506889216115</v>
      </c>
      <c r="H26" s="11">
        <v>3.374544086130479</v>
      </c>
      <c r="I26" s="11">
        <v>2.3153304615078834</v>
      </c>
      <c r="J26" s="12">
        <v>6228</v>
      </c>
      <c r="K26" s="11">
        <v>21.987696561585366</v>
      </c>
      <c r="L26" s="11">
        <v>3.530458664352178</v>
      </c>
      <c r="M26" s="11">
        <v>2.3145185131817714</v>
      </c>
      <c r="N26" s="12">
        <v>2528</v>
      </c>
      <c r="O26" s="11">
        <v>8.0713728610979363</v>
      </c>
      <c r="P26" s="11">
        <v>3.1927898975862092</v>
      </c>
      <c r="Q26" s="11">
        <v>2.2760541720958649</v>
      </c>
      <c r="R26" s="12">
        <v>825</v>
      </c>
      <c r="S26" s="11">
        <v>2.272437466532816</v>
      </c>
      <c r="T26" s="11">
        <v>2.7544696564034132</v>
      </c>
      <c r="U26" s="11">
        <v>2.462690490021203</v>
      </c>
      <c r="V26" s="12">
        <v>3697</v>
      </c>
      <c r="W26" s="11">
        <v>9.3039128903713841</v>
      </c>
      <c r="X26" s="11">
        <v>2.5166115473008883</v>
      </c>
      <c r="Y26" s="11">
        <v>2.1694082411141893</v>
      </c>
      <c r="Z26" s="12">
        <v>1284</v>
      </c>
      <c r="AA26" s="11">
        <v>3.1587015920325001</v>
      </c>
      <c r="AB26" s="11">
        <v>2.4600479688726637</v>
      </c>
      <c r="AC26" s="23">
        <v>2.1894027489427534</v>
      </c>
      <c r="AD26" s="2"/>
      <c r="AE26" s="2"/>
    </row>
    <row r="27" spans="1:31" ht="15.05" customHeight="1" thickBot="1" x14ac:dyDescent="0.35">
      <c r="A27" s="45">
        <f t="shared" si="0"/>
        <v>44469</v>
      </c>
      <c r="B27" s="12">
        <v>13085</v>
      </c>
      <c r="C27" s="11">
        <v>40.317942429050007</v>
      </c>
      <c r="D27" s="11">
        <v>3.0812336590790985</v>
      </c>
      <c r="E27" s="11">
        <v>2.3951625352037662</v>
      </c>
      <c r="F27" s="12">
        <v>9064</v>
      </c>
      <c r="G27" s="11">
        <v>30.163886943420003</v>
      </c>
      <c r="H27" s="11">
        <v>3.3278780829015893</v>
      </c>
      <c r="I27" s="11">
        <v>2.4302008435003519</v>
      </c>
      <c r="J27" s="12">
        <v>5900</v>
      </c>
      <c r="K27" s="11">
        <v>20.493019976660001</v>
      </c>
      <c r="L27" s="11">
        <v>3.4733932163830508</v>
      </c>
      <c r="M27" s="11">
        <v>2.4274877134781359</v>
      </c>
      <c r="N27" s="12">
        <v>2311</v>
      </c>
      <c r="O27" s="11">
        <v>7.3330414854999999</v>
      </c>
      <c r="P27" s="11">
        <v>3.1731031958026832</v>
      </c>
      <c r="Q27" s="11">
        <v>2.3703536650961441</v>
      </c>
      <c r="R27" s="12">
        <v>853</v>
      </c>
      <c r="S27" s="11">
        <v>2.3378254812600003</v>
      </c>
      <c r="T27" s="11">
        <v>2.7407098256271984</v>
      </c>
      <c r="U27" s="11">
        <v>2.6417059681284898</v>
      </c>
      <c r="V27" s="12">
        <v>3072</v>
      </c>
      <c r="W27" s="11">
        <v>7.9293285261499999</v>
      </c>
      <c r="X27" s="11">
        <v>2.5811616296061199</v>
      </c>
      <c r="Y27" s="11">
        <v>2.286351635853527</v>
      </c>
      <c r="Z27" s="12">
        <v>949</v>
      </c>
      <c r="AA27" s="11">
        <v>2.2247269594799999</v>
      </c>
      <c r="AB27" s="11">
        <v>2.3442855210537408</v>
      </c>
      <c r="AC27" s="23">
        <v>2.3079184798620851</v>
      </c>
    </row>
    <row r="28" spans="1:31" ht="15.05" customHeight="1" thickBot="1" x14ac:dyDescent="0.35">
      <c r="A28" s="45">
        <f t="shared" si="0"/>
        <v>44500</v>
      </c>
      <c r="B28" s="12">
        <v>13027</v>
      </c>
      <c r="C28" s="11">
        <v>40.391627923839998</v>
      </c>
      <c r="D28" s="11">
        <v>3.1006085763291624</v>
      </c>
      <c r="E28" s="11">
        <v>2.5182801045480727</v>
      </c>
      <c r="F28" s="12">
        <v>9318</v>
      </c>
      <c r="G28" s="11">
        <v>31.176911601520001</v>
      </c>
      <c r="H28" s="11">
        <v>3.3458801890448595</v>
      </c>
      <c r="I28" s="11">
        <v>2.5422964195124065</v>
      </c>
      <c r="J28" s="12">
        <v>5937</v>
      </c>
      <c r="K28" s="11">
        <v>20.951015696159999</v>
      </c>
      <c r="L28" s="11">
        <v>3.528889286872158</v>
      </c>
      <c r="M28" s="11">
        <v>2.5400756170480219</v>
      </c>
      <c r="N28" s="12">
        <v>2436</v>
      </c>
      <c r="O28" s="11">
        <v>7.5221583901899995</v>
      </c>
      <c r="P28" s="11">
        <v>3.0879139532799669</v>
      </c>
      <c r="Q28" s="11">
        <v>2.4648347964200052</v>
      </c>
      <c r="R28" s="12">
        <v>945</v>
      </c>
      <c r="S28" s="11">
        <v>2.7037375151700003</v>
      </c>
      <c r="T28" s="11">
        <v>2.8610978996507934</v>
      </c>
      <c r="U28" s="11">
        <v>2.775013782725853</v>
      </c>
      <c r="V28" s="12">
        <v>2782</v>
      </c>
      <c r="W28" s="11">
        <v>6.8741336091400003</v>
      </c>
      <c r="X28" s="11">
        <v>2.4709322822214235</v>
      </c>
      <c r="Y28" s="11">
        <v>2.4423053104330328</v>
      </c>
      <c r="Z28" s="12">
        <v>927</v>
      </c>
      <c r="AA28" s="11">
        <v>2.3405827131799994</v>
      </c>
      <c r="AB28" s="11">
        <v>2.5249004457173672</v>
      </c>
      <c r="AC28" s="23">
        <v>2.4215120468809799</v>
      </c>
    </row>
    <row r="29" spans="1:31" s="1" customFormat="1" ht="15.05" customHeight="1" thickBot="1" x14ac:dyDescent="0.35">
      <c r="A29" s="45">
        <f t="shared" si="0"/>
        <v>44530</v>
      </c>
      <c r="B29" s="12">
        <v>14552</v>
      </c>
      <c r="C29" s="11">
        <v>46.245776392089994</v>
      </c>
      <c r="D29" s="11">
        <v>3.1779670417873831</v>
      </c>
      <c r="E29" s="11">
        <v>2.6773962180671966</v>
      </c>
      <c r="F29" s="12">
        <v>10352</v>
      </c>
      <c r="G29" s="11">
        <v>35.851904313619997</v>
      </c>
      <c r="H29" s="11">
        <v>3.4632828741904942</v>
      </c>
      <c r="I29" s="11">
        <v>2.7026796741586585</v>
      </c>
      <c r="J29" s="12">
        <v>6627</v>
      </c>
      <c r="K29" s="11">
        <v>24.019681869470002</v>
      </c>
      <c r="L29" s="11">
        <v>3.6245181634932853</v>
      </c>
      <c r="M29" s="11">
        <v>2.6955914295873376</v>
      </c>
      <c r="N29" s="12">
        <v>2684</v>
      </c>
      <c r="O29" s="11">
        <v>8.6440529491499998</v>
      </c>
      <c r="P29" s="11">
        <v>3.2205860466281671</v>
      </c>
      <c r="Q29" s="11">
        <v>2.6021353966053642</v>
      </c>
      <c r="R29" s="12">
        <v>1041</v>
      </c>
      <c r="S29" s="11">
        <v>3.1881694949999999</v>
      </c>
      <c r="T29" s="11">
        <v>3.0626027809798271</v>
      </c>
      <c r="U29" s="11">
        <v>3.0286872594363117</v>
      </c>
      <c r="V29" s="12">
        <v>3247</v>
      </c>
      <c r="W29" s="11">
        <v>8.23598188301</v>
      </c>
      <c r="X29" s="11">
        <v>2.5364896467539269</v>
      </c>
      <c r="Y29" s="11">
        <v>2.5964991116322533</v>
      </c>
      <c r="Z29" s="12">
        <v>953</v>
      </c>
      <c r="AA29" s="11">
        <v>2.1578901954599998</v>
      </c>
      <c r="AB29" s="11">
        <v>2.2643129018467993</v>
      </c>
      <c r="AC29" s="23">
        <v>2.566087057838407</v>
      </c>
    </row>
    <row r="30" spans="1:31" ht="15.05" customHeight="1" thickBot="1" x14ac:dyDescent="0.35">
      <c r="A30" s="45">
        <f t="shared" si="0"/>
        <v>44561</v>
      </c>
      <c r="B30" s="12">
        <v>14180</v>
      </c>
      <c r="C30" s="11">
        <v>44.2527961917</v>
      </c>
      <c r="D30" s="11">
        <v>3.1207895762834981</v>
      </c>
      <c r="E30" s="11">
        <v>2.9568470960605664</v>
      </c>
      <c r="F30" s="12">
        <v>9943</v>
      </c>
      <c r="G30" s="11">
        <v>34.21095913544</v>
      </c>
      <c r="H30" s="11">
        <v>3.440707948852459</v>
      </c>
      <c r="I30" s="11">
        <v>2.9970672731181733</v>
      </c>
      <c r="J30" s="12">
        <v>6148</v>
      </c>
      <c r="K30" s="11">
        <v>21.938960840090001</v>
      </c>
      <c r="L30" s="11">
        <v>3.5684711841395576</v>
      </c>
      <c r="M30" s="11">
        <v>3.0047302533876983</v>
      </c>
      <c r="N30" s="12">
        <v>2862</v>
      </c>
      <c r="O30" s="11">
        <v>9.4753528984299997</v>
      </c>
      <c r="P30" s="11">
        <v>3.3107452475296997</v>
      </c>
      <c r="Q30" s="11">
        <v>2.8562788169352578</v>
      </c>
      <c r="R30" s="12">
        <v>933</v>
      </c>
      <c r="S30" s="11">
        <v>2.7966453969200002</v>
      </c>
      <c r="T30" s="11">
        <v>2.9974763096677388</v>
      </c>
      <c r="U30" s="11">
        <v>3.4139604851037952</v>
      </c>
      <c r="V30" s="12">
        <v>3381</v>
      </c>
      <c r="W30" s="11">
        <v>8.2227008351799995</v>
      </c>
      <c r="X30" s="11">
        <v>2.432032190233659</v>
      </c>
      <c r="Y30" s="11">
        <v>2.8450414042767624</v>
      </c>
      <c r="Z30" s="12">
        <v>856</v>
      </c>
      <c r="AA30" s="11">
        <v>1.8191362210800002</v>
      </c>
      <c r="AB30" s="11">
        <v>2.1251591367757015</v>
      </c>
      <c r="AC30" s="23">
        <v>2.7058345147936729</v>
      </c>
    </row>
    <row r="31" spans="1:31" ht="15.05" customHeight="1" thickBot="1" x14ac:dyDescent="0.35">
      <c r="A31" s="45">
        <f t="shared" si="0"/>
        <v>44592</v>
      </c>
      <c r="B31" s="12">
        <v>10260</v>
      </c>
      <c r="C31" s="11">
        <v>32.592848901979998</v>
      </c>
      <c r="D31" s="11">
        <v>3.1766909261189085</v>
      </c>
      <c r="E31" s="11">
        <v>3.3416813173529114</v>
      </c>
      <c r="F31" s="12">
        <v>7705</v>
      </c>
      <c r="G31" s="11">
        <v>26.306547539799997</v>
      </c>
      <c r="H31" s="11">
        <v>3.4142177209344577</v>
      </c>
      <c r="I31" s="11">
        <v>3.3861847190609131</v>
      </c>
      <c r="J31" s="12">
        <v>4621</v>
      </c>
      <c r="K31" s="11">
        <v>16.395011255819998</v>
      </c>
      <c r="L31" s="11">
        <v>3.5479357835576715</v>
      </c>
      <c r="M31" s="11">
        <v>3.3866331141142592</v>
      </c>
      <c r="N31" s="12">
        <v>2408</v>
      </c>
      <c r="O31" s="11">
        <v>7.9851881349999996</v>
      </c>
      <c r="P31" s="11">
        <v>3.3161080294850498</v>
      </c>
      <c r="Q31" s="11">
        <v>3.2598463115644551</v>
      </c>
      <c r="R31" s="12">
        <v>676</v>
      </c>
      <c r="S31" s="11">
        <v>1.9263481489800001</v>
      </c>
      <c r="T31" s="11">
        <v>2.8496274393195269</v>
      </c>
      <c r="U31" s="11">
        <v>3.9060723162842566</v>
      </c>
      <c r="V31" s="12">
        <v>1953</v>
      </c>
      <c r="W31" s="11">
        <v>4.99375858343</v>
      </c>
      <c r="X31" s="11">
        <v>2.5569680406707631</v>
      </c>
      <c r="Y31" s="11">
        <v>3.1880013392708175</v>
      </c>
      <c r="Z31" s="12">
        <v>602</v>
      </c>
      <c r="AA31" s="11">
        <v>1.2925427787499999</v>
      </c>
      <c r="AB31" s="11">
        <v>2.1470810278239205</v>
      </c>
      <c r="AC31" s="23">
        <v>3.0296683227380723</v>
      </c>
    </row>
    <row r="32" spans="1:31" ht="15.05" customHeight="1" thickBot="1" x14ac:dyDescent="0.35">
      <c r="A32" s="45">
        <f t="shared" si="0"/>
        <v>44620</v>
      </c>
      <c r="B32" s="12">
        <v>7890</v>
      </c>
      <c r="C32" s="11">
        <v>25.10514591478055</v>
      </c>
      <c r="D32" s="11">
        <v>3.1818942857770027</v>
      </c>
      <c r="E32" s="11">
        <v>3.8032088444561163</v>
      </c>
      <c r="F32" s="12">
        <v>6139</v>
      </c>
      <c r="G32" s="11">
        <v>20.8421541178</v>
      </c>
      <c r="H32" s="11">
        <v>3.395040579540642</v>
      </c>
      <c r="I32" s="11">
        <v>3.8364811917760142</v>
      </c>
      <c r="J32" s="12">
        <v>3796</v>
      </c>
      <c r="K32" s="11">
        <v>13.42253000358</v>
      </c>
      <c r="L32" s="11">
        <v>3.5359668081085349</v>
      </c>
      <c r="M32" s="11">
        <v>3.8400394270950371</v>
      </c>
      <c r="N32" s="12">
        <v>1798</v>
      </c>
      <c r="O32" s="11">
        <v>5.8719341040000002</v>
      </c>
      <c r="P32" s="11">
        <v>3.2658142958843159</v>
      </c>
      <c r="Q32" s="11">
        <v>3.7291866810171208</v>
      </c>
      <c r="R32" s="12">
        <v>545</v>
      </c>
      <c r="S32" s="11">
        <v>1.54769001022</v>
      </c>
      <c r="T32" s="11">
        <v>2.8397981838899082</v>
      </c>
      <c r="U32" s="11">
        <v>4.2126972122470487</v>
      </c>
      <c r="V32" s="12">
        <v>1475</v>
      </c>
      <c r="W32" s="11">
        <v>3.5770860638205502</v>
      </c>
      <c r="X32" s="11">
        <v>2.4251430941156271</v>
      </c>
      <c r="Y32" s="11">
        <v>3.6473512405266888</v>
      </c>
      <c r="Z32" s="12">
        <v>276</v>
      </c>
      <c r="AA32" s="11">
        <v>0.68590573316000003</v>
      </c>
      <c r="AB32" s="11">
        <v>2.4851656998550729</v>
      </c>
      <c r="AC32" s="23">
        <v>3.6050018297406465</v>
      </c>
    </row>
    <row r="33" spans="1:33" ht="15.05" customHeight="1" thickBot="1" x14ac:dyDescent="0.35">
      <c r="A33" s="45">
        <f t="shared" si="0"/>
        <v>44651</v>
      </c>
      <c r="B33" s="12">
        <v>9484</v>
      </c>
      <c r="C33" s="11">
        <v>30.299492612050003</v>
      </c>
      <c r="D33" s="11">
        <v>3.1948009924135388</v>
      </c>
      <c r="E33" s="11">
        <v>4.128404468764665</v>
      </c>
      <c r="F33" s="12">
        <v>7419</v>
      </c>
      <c r="G33" s="11">
        <v>25.371072932670003</v>
      </c>
      <c r="H33" s="11">
        <v>3.4197429481965229</v>
      </c>
      <c r="I33" s="11">
        <v>4.1493708136598295</v>
      </c>
      <c r="J33" s="12">
        <v>4465</v>
      </c>
      <c r="K33" s="11">
        <v>15.834165087600001</v>
      </c>
      <c r="L33" s="11">
        <v>3.5462855739305712</v>
      </c>
      <c r="M33" s="11">
        <v>4.1565720812946862</v>
      </c>
      <c r="N33" s="12">
        <v>2201</v>
      </c>
      <c r="O33" s="11">
        <v>7.3498955942399995</v>
      </c>
      <c r="P33" s="11">
        <v>3.3393437502226262</v>
      </c>
      <c r="Q33" s="11">
        <v>4.0368984160157249</v>
      </c>
      <c r="R33" s="12">
        <v>753</v>
      </c>
      <c r="S33" s="11">
        <v>2.1870122508300001</v>
      </c>
      <c r="T33" s="11">
        <v>2.9043987394820716</v>
      </c>
      <c r="U33" s="11">
        <v>4.4752191572515292</v>
      </c>
      <c r="V33" s="12">
        <v>1758</v>
      </c>
      <c r="W33" s="11">
        <v>4.1857758860300001</v>
      </c>
      <c r="X33" s="11">
        <v>2.3809874209499431</v>
      </c>
      <c r="Y33" s="11">
        <v>4.0180366409845281</v>
      </c>
      <c r="Z33" s="12">
        <v>307</v>
      </c>
      <c r="AA33" s="11">
        <v>0.74264379334999997</v>
      </c>
      <c r="AB33" s="11">
        <v>2.4190351574918569</v>
      </c>
      <c r="AC33" s="23">
        <v>4.0341955438700765</v>
      </c>
    </row>
    <row r="34" spans="1:33" ht="15.05" customHeight="1" thickBot="1" x14ac:dyDescent="0.35">
      <c r="A34" s="45">
        <f t="shared" si="0"/>
        <v>44681</v>
      </c>
      <c r="B34" s="12">
        <v>5964</v>
      </c>
      <c r="C34" s="11">
        <v>17.508101599589999</v>
      </c>
      <c r="D34" s="11">
        <v>2.9356307175704224</v>
      </c>
      <c r="E34" s="11">
        <v>4.3746221254359217</v>
      </c>
      <c r="F34" s="12">
        <v>4468</v>
      </c>
      <c r="G34" s="11">
        <v>14.190727266530001</v>
      </c>
      <c r="H34" s="11">
        <v>3.1760804088025965</v>
      </c>
      <c r="I34" s="11">
        <v>4.3925788665237064</v>
      </c>
      <c r="J34" s="12">
        <v>2814</v>
      </c>
      <c r="K34" s="11">
        <v>9.3288332515299999</v>
      </c>
      <c r="L34" s="11">
        <v>3.3151504092146413</v>
      </c>
      <c r="M34" s="11">
        <v>4.4060393009717655</v>
      </c>
      <c r="N34" s="12">
        <v>1218</v>
      </c>
      <c r="O34" s="11">
        <v>3.6583567769999998</v>
      </c>
      <c r="P34" s="11">
        <v>3.0035769926108373</v>
      </c>
      <c r="Q34" s="11">
        <v>4.2703672582363881</v>
      </c>
      <c r="R34" s="12">
        <v>436</v>
      </c>
      <c r="S34" s="11">
        <v>1.203537238</v>
      </c>
      <c r="T34" s="11">
        <v>2.7604065091743122</v>
      </c>
      <c r="U34" s="11">
        <v>4.6597276566028443</v>
      </c>
      <c r="V34" s="12">
        <v>1289</v>
      </c>
      <c r="W34" s="11">
        <v>2.8869150638599996</v>
      </c>
      <c r="X34" s="11">
        <v>2.2396548206826994</v>
      </c>
      <c r="Y34" s="11">
        <v>4.2920271428437662</v>
      </c>
      <c r="Z34" s="12">
        <v>207</v>
      </c>
      <c r="AA34" s="11">
        <v>0.43045926919999999</v>
      </c>
      <c r="AB34" s="11">
        <v>2.0795133777777774</v>
      </c>
      <c r="AC34" s="23">
        <v>4.3365824847555121</v>
      </c>
    </row>
    <row r="35" spans="1:33" ht="15.05" customHeight="1" thickBot="1" x14ac:dyDescent="0.35">
      <c r="A35" s="45">
        <f t="shared" si="0"/>
        <v>44712</v>
      </c>
      <c r="B35" s="12">
        <v>7173</v>
      </c>
      <c r="C35" s="11">
        <v>20.900445098539997</v>
      </c>
      <c r="D35" s="11">
        <v>2.9137662203457406</v>
      </c>
      <c r="E35" s="11">
        <v>4.608008101922807</v>
      </c>
      <c r="F35" s="12">
        <v>5287</v>
      </c>
      <c r="G35" s="11">
        <v>16.765588304559998</v>
      </c>
      <c r="H35" s="11">
        <v>3.1710967097711364</v>
      </c>
      <c r="I35" s="11">
        <v>4.6359934964102996</v>
      </c>
      <c r="J35" s="12">
        <v>3376</v>
      </c>
      <c r="K35" s="11">
        <v>11.213223632729999</v>
      </c>
      <c r="L35" s="11">
        <v>3.3214524978465638</v>
      </c>
      <c r="M35" s="11">
        <v>4.6382497145494685</v>
      </c>
      <c r="N35" s="12">
        <v>1394</v>
      </c>
      <c r="O35" s="11">
        <v>4.2123754007500001</v>
      </c>
      <c r="P35" s="11">
        <v>3.0217901009684365</v>
      </c>
      <c r="Q35" s="11">
        <v>4.5507139110208978</v>
      </c>
      <c r="R35" s="12">
        <v>517</v>
      </c>
      <c r="S35" s="11">
        <v>1.3399892710799999</v>
      </c>
      <c r="T35" s="11">
        <v>2.5918554566344292</v>
      </c>
      <c r="U35" s="11">
        <v>4.8851970955201658</v>
      </c>
      <c r="V35" s="12">
        <v>1652</v>
      </c>
      <c r="W35" s="11">
        <v>3.6304409808999996</v>
      </c>
      <c r="X35" s="11">
        <v>2.1976034993341402</v>
      </c>
      <c r="Y35" s="11">
        <v>4.4894973352793235</v>
      </c>
      <c r="Z35" s="12">
        <v>234</v>
      </c>
      <c r="AA35" s="11">
        <v>0.50441581307999994</v>
      </c>
      <c r="AB35" s="11">
        <v>2.1556231328205127</v>
      </c>
      <c r="AC35" s="23">
        <v>4.5307994625270318</v>
      </c>
    </row>
    <row r="36" spans="1:33" ht="15.05" customHeight="1" thickBot="1" x14ac:dyDescent="0.35">
      <c r="A36" s="45">
        <f t="shared" si="0"/>
        <v>44742</v>
      </c>
      <c r="B36" s="12">
        <v>6693</v>
      </c>
      <c r="C36" s="11">
        <v>19.277023974039999</v>
      </c>
      <c r="D36" s="11">
        <v>2.8801768973614221</v>
      </c>
      <c r="E36" s="11">
        <v>4.9956560960110368</v>
      </c>
      <c r="F36" s="12">
        <v>5053</v>
      </c>
      <c r="G36" s="11">
        <v>15.680388133189997</v>
      </c>
      <c r="H36" s="11">
        <v>3.1031838775361167</v>
      </c>
      <c r="I36" s="11">
        <v>5.0126572238264151</v>
      </c>
      <c r="J36" s="12">
        <v>3314</v>
      </c>
      <c r="K36" s="11">
        <v>10.818461950099998</v>
      </c>
      <c r="L36" s="11">
        <v>3.2644725256789373</v>
      </c>
      <c r="M36" s="11">
        <v>5.0126059673210897</v>
      </c>
      <c r="N36" s="12">
        <v>1291</v>
      </c>
      <c r="O36" s="11">
        <v>3.7099575481300002</v>
      </c>
      <c r="P36" s="11">
        <v>2.8737084028892332</v>
      </c>
      <c r="Q36" s="11">
        <v>4.9129706854245416</v>
      </c>
      <c r="R36" s="12">
        <v>448</v>
      </c>
      <c r="S36" s="11">
        <v>1.15196863496</v>
      </c>
      <c r="T36" s="11">
        <v>2.5713585601785716</v>
      </c>
      <c r="U36" s="11">
        <v>5.334182767928052</v>
      </c>
      <c r="V36" s="12">
        <v>1446</v>
      </c>
      <c r="W36" s="11">
        <v>3.1555629879300002</v>
      </c>
      <c r="X36" s="11">
        <v>2.1822703927593361</v>
      </c>
      <c r="Y36" s="11">
        <v>4.9420748550090199</v>
      </c>
      <c r="Z36" s="12">
        <v>194</v>
      </c>
      <c r="AA36" s="11">
        <v>0.44107285292000004</v>
      </c>
      <c r="AB36" s="11">
        <v>2.2735714068041237</v>
      </c>
      <c r="AC36" s="23">
        <v>4.7745921578242481</v>
      </c>
    </row>
    <row r="37" spans="1:33" ht="15.05" customHeight="1" thickBot="1" x14ac:dyDescent="0.35">
      <c r="A37" s="45">
        <f t="shared" si="0"/>
        <v>44773</v>
      </c>
      <c r="B37" s="12">
        <v>4183</v>
      </c>
      <c r="C37" s="11">
        <v>11.86658729026</v>
      </c>
      <c r="D37" s="11">
        <v>2.8368604566722446</v>
      </c>
      <c r="E37" s="11">
        <v>5.4075977459867817</v>
      </c>
      <c r="F37" s="12">
        <v>3266</v>
      </c>
      <c r="G37" s="11">
        <v>9.8161241769600007</v>
      </c>
      <c r="H37" s="11">
        <v>3.0055493499571342</v>
      </c>
      <c r="I37" s="11">
        <v>5.4227717182026351</v>
      </c>
      <c r="J37" s="12">
        <v>2162</v>
      </c>
      <c r="K37" s="11">
        <v>6.8761099494</v>
      </c>
      <c r="L37" s="11">
        <v>3.1804393845513412</v>
      </c>
      <c r="M37" s="11">
        <v>5.4029968169547669</v>
      </c>
      <c r="N37" s="12">
        <v>762</v>
      </c>
      <c r="O37" s="11">
        <v>2.0843506410199999</v>
      </c>
      <c r="P37" s="11">
        <v>2.7353682953018374</v>
      </c>
      <c r="Q37" s="11">
        <v>5.3487572513723842</v>
      </c>
      <c r="R37" s="12">
        <v>342</v>
      </c>
      <c r="S37" s="11">
        <v>0.85566358653999997</v>
      </c>
      <c r="T37" s="11">
        <v>2.5019403115204675</v>
      </c>
      <c r="U37" s="11">
        <v>5.761978038498337</v>
      </c>
      <c r="V37" s="12">
        <v>802</v>
      </c>
      <c r="W37" s="11">
        <v>1.7892126748200001</v>
      </c>
      <c r="X37" s="11">
        <v>2.2309384972817958</v>
      </c>
      <c r="Y37" s="11">
        <v>5.3417676632024058</v>
      </c>
      <c r="Z37" s="12">
        <v>115</v>
      </c>
      <c r="AA37" s="11">
        <v>0.26125043848000001</v>
      </c>
      <c r="AB37" s="11">
        <v>2.2717429433043477</v>
      </c>
      <c r="AC37" s="23">
        <v>5.288303871466864</v>
      </c>
    </row>
    <row r="38" spans="1:33" ht="15.05" customHeight="1" thickBot="1" x14ac:dyDescent="0.35">
      <c r="A38" s="45">
        <f t="shared" si="0"/>
        <v>44804</v>
      </c>
      <c r="B38" s="12">
        <v>3632</v>
      </c>
      <c r="C38" s="11">
        <v>10.050174510130001</v>
      </c>
      <c r="D38" s="11">
        <v>2.7671185325247798</v>
      </c>
      <c r="E38" s="11">
        <v>5.7490495312306065</v>
      </c>
      <c r="F38" s="12">
        <v>2813</v>
      </c>
      <c r="G38" s="11">
        <v>8.2314241728200006</v>
      </c>
      <c r="H38" s="11">
        <v>2.9262083799573411</v>
      </c>
      <c r="I38" s="11">
        <v>5.7609349188184442</v>
      </c>
      <c r="J38" s="12">
        <v>1813</v>
      </c>
      <c r="K38" s="11">
        <v>5.6349860041299999</v>
      </c>
      <c r="L38" s="11">
        <v>3.1081003883783787</v>
      </c>
      <c r="M38" s="11">
        <v>5.7520824456323458</v>
      </c>
      <c r="N38" s="12">
        <v>708</v>
      </c>
      <c r="O38" s="11">
        <v>1.8751075619999999</v>
      </c>
      <c r="P38" s="11">
        <v>2.6484570084745762</v>
      </c>
      <c r="Q38" s="11">
        <v>5.6915810816210302</v>
      </c>
      <c r="R38" s="12">
        <v>292</v>
      </c>
      <c r="S38" s="11">
        <v>0.72133060669000004</v>
      </c>
      <c r="T38" s="11">
        <v>2.4703102968835617</v>
      </c>
      <c r="U38" s="11">
        <v>6.0103759731968731</v>
      </c>
      <c r="V38" s="12">
        <v>710</v>
      </c>
      <c r="W38" s="11">
        <v>1.5336330087899999</v>
      </c>
      <c r="X38" s="11">
        <v>2.1600464912535213</v>
      </c>
      <c r="Y38" s="11">
        <v>5.6580358977760428</v>
      </c>
      <c r="Z38" s="12">
        <v>109</v>
      </c>
      <c r="AA38" s="11">
        <v>0.28511732851999999</v>
      </c>
      <c r="AB38" s="11">
        <v>2.6157553075229356</v>
      </c>
      <c r="AC38" s="23">
        <v>5.8954729213439956</v>
      </c>
    </row>
    <row r="39" spans="1:33" ht="15.05" customHeight="1" thickBot="1" x14ac:dyDescent="0.35">
      <c r="A39" s="45">
        <f t="shared" si="0"/>
        <v>44834</v>
      </c>
      <c r="B39" s="12">
        <v>2571</v>
      </c>
      <c r="C39" s="11">
        <v>7.1601398761499988</v>
      </c>
      <c r="D39" s="11">
        <v>2.7849630012252038</v>
      </c>
      <c r="E39" s="11">
        <v>5.811393061971323</v>
      </c>
      <c r="F39" s="12">
        <v>2054</v>
      </c>
      <c r="G39" s="11">
        <v>5.994843756649999</v>
      </c>
      <c r="H39" s="11">
        <v>2.9186191609785781</v>
      </c>
      <c r="I39" s="11">
        <v>5.8256281095178499</v>
      </c>
      <c r="J39" s="12">
        <v>1409</v>
      </c>
      <c r="K39" s="11">
        <v>4.3093436266499996</v>
      </c>
      <c r="L39" s="11">
        <v>3.0584411828601845</v>
      </c>
      <c r="M39" s="11">
        <v>5.7954235327627597</v>
      </c>
      <c r="N39" s="12">
        <v>418</v>
      </c>
      <c r="O39" s="11">
        <v>1.1509002450000001</v>
      </c>
      <c r="P39" s="11">
        <v>2.7533498684210524</v>
      </c>
      <c r="Q39" s="11">
        <v>5.8220369127553715</v>
      </c>
      <c r="R39" s="12">
        <v>227</v>
      </c>
      <c r="S39" s="11">
        <v>0.534599885</v>
      </c>
      <c r="T39" s="11">
        <v>2.3550655726872245</v>
      </c>
      <c r="U39" s="11">
        <v>6.0768346909951161</v>
      </c>
      <c r="V39" s="12">
        <v>438</v>
      </c>
      <c r="W39" s="11">
        <v>1.0085771053599999</v>
      </c>
      <c r="X39" s="11">
        <v>2.3026874551598171</v>
      </c>
      <c r="Y39" s="11">
        <v>5.7401522040307889</v>
      </c>
      <c r="Z39" s="12">
        <v>79</v>
      </c>
      <c r="AA39" s="11">
        <v>0.15671901413999997</v>
      </c>
      <c r="AB39" s="11">
        <v>1.9837849891139239</v>
      </c>
      <c r="AC39" s="23">
        <v>5.7253474235471611</v>
      </c>
    </row>
    <row r="40" spans="1:33" ht="15.05" customHeight="1" thickBot="1" x14ac:dyDescent="0.35">
      <c r="A40" s="45">
        <f t="shared" si="0"/>
        <v>44865</v>
      </c>
      <c r="B40" s="12">
        <v>2615</v>
      </c>
      <c r="C40" s="11">
        <v>7.2141703582000005</v>
      </c>
      <c r="D40" s="11">
        <v>2.7587649553346081</v>
      </c>
      <c r="E40" s="11">
        <v>5.8534345569501083</v>
      </c>
      <c r="F40" s="12">
        <v>2100</v>
      </c>
      <c r="G40" s="11">
        <v>6.0659207001400004</v>
      </c>
      <c r="H40" s="11">
        <v>2.8885336667333337</v>
      </c>
      <c r="I40" s="11">
        <v>5.8574535963610073</v>
      </c>
      <c r="J40" s="12">
        <v>1477</v>
      </c>
      <c r="K40" s="11">
        <v>4.67340311264</v>
      </c>
      <c r="L40" s="11">
        <v>3.1641185596750172</v>
      </c>
      <c r="M40" s="11">
        <v>5.8317680645139456</v>
      </c>
      <c r="N40" s="12">
        <v>457</v>
      </c>
      <c r="O40" s="11">
        <v>1.0220053155</v>
      </c>
      <c r="P40" s="11">
        <v>2.2363354824945292</v>
      </c>
      <c r="Q40" s="11">
        <v>5.8502629143534035</v>
      </c>
      <c r="R40" s="12">
        <v>166</v>
      </c>
      <c r="S40" s="11">
        <v>0.37051227199999998</v>
      </c>
      <c r="T40" s="11">
        <v>2.232001638554217</v>
      </c>
      <c r="U40" s="11">
        <v>6.2012688201593491</v>
      </c>
      <c r="V40" s="12">
        <v>442</v>
      </c>
      <c r="W40" s="11">
        <v>0.99624287369000009</v>
      </c>
      <c r="X40" s="11">
        <v>2.2539431531447964</v>
      </c>
      <c r="Y40" s="11">
        <v>5.8567995038198966</v>
      </c>
      <c r="Z40" s="12">
        <v>73</v>
      </c>
      <c r="AA40" s="11">
        <v>0.15200678437000001</v>
      </c>
      <c r="AB40" s="11">
        <v>2.0822847173972603</v>
      </c>
      <c r="AC40" s="23">
        <v>5.6709987609982617</v>
      </c>
    </row>
    <row r="41" spans="1:33" ht="15.05" customHeight="1" thickBot="1" x14ac:dyDescent="0.35">
      <c r="A41" s="45">
        <f t="shared" si="0"/>
        <v>44895</v>
      </c>
      <c r="B41" s="12">
        <v>2679</v>
      </c>
      <c r="C41" s="11">
        <v>7.3272422913700002</v>
      </c>
      <c r="D41" s="11">
        <v>2.7350661781896233</v>
      </c>
      <c r="E41" s="11">
        <v>5.9593767209924735</v>
      </c>
      <c r="F41" s="12">
        <v>2180</v>
      </c>
      <c r="G41" s="11">
        <v>6.2964843423600003</v>
      </c>
      <c r="H41" s="11">
        <v>2.888295569889908</v>
      </c>
      <c r="I41" s="11">
        <v>5.9633147998238929</v>
      </c>
      <c r="J41" s="12">
        <v>1595</v>
      </c>
      <c r="K41" s="11">
        <v>4.9474978223299999</v>
      </c>
      <c r="L41" s="11">
        <v>3.101879512432602</v>
      </c>
      <c r="M41" s="11">
        <v>5.9253732154411702</v>
      </c>
      <c r="N41" s="12">
        <v>415</v>
      </c>
      <c r="O41" s="11">
        <v>0.98175413392999999</v>
      </c>
      <c r="P41" s="11">
        <v>2.3656726118795177</v>
      </c>
      <c r="Q41" s="11">
        <v>6.0082008158765481</v>
      </c>
      <c r="R41" s="12">
        <v>170</v>
      </c>
      <c r="S41" s="11">
        <v>0.36723238610000003</v>
      </c>
      <c r="T41" s="11">
        <v>2.1601905064705886</v>
      </c>
      <c r="U41" s="11">
        <v>6.3544809380272129</v>
      </c>
      <c r="V41" s="12">
        <v>415</v>
      </c>
      <c r="W41" s="11">
        <v>0.87762642370999988</v>
      </c>
      <c r="X41" s="11">
        <v>2.1147624667710843</v>
      </c>
      <c r="Y41" s="11">
        <v>5.9471063792805321</v>
      </c>
      <c r="Z41" s="12">
        <v>84</v>
      </c>
      <c r="AA41" s="11">
        <v>0.15313152530000002</v>
      </c>
      <c r="AB41" s="11">
        <v>1.8229943488095239</v>
      </c>
      <c r="AC41" s="23">
        <v>5.8677739268638494</v>
      </c>
    </row>
    <row r="42" spans="1:33" ht="15.05" customHeight="1" thickBot="1" x14ac:dyDescent="0.35">
      <c r="A42" s="45">
        <f t="shared" si="0"/>
        <v>44926</v>
      </c>
      <c r="B42" s="12">
        <v>2841</v>
      </c>
      <c r="C42" s="11">
        <v>7.79807494833</v>
      </c>
      <c r="D42" s="11">
        <v>2.7448345471066529</v>
      </c>
      <c r="E42" s="11">
        <v>5.9703575654143837</v>
      </c>
      <c r="F42" s="12">
        <v>2285</v>
      </c>
      <c r="G42" s="11">
        <v>6.6242860481800001</v>
      </c>
      <c r="H42" s="11">
        <v>2.8990310932954046</v>
      </c>
      <c r="I42" s="11">
        <v>5.9827677270901871</v>
      </c>
      <c r="J42" s="12">
        <v>1617</v>
      </c>
      <c r="K42" s="11">
        <v>4.85695803633</v>
      </c>
      <c r="L42" s="11">
        <v>3.0036846235807051</v>
      </c>
      <c r="M42" s="11">
        <v>5.9477565286879779</v>
      </c>
      <c r="N42" s="12">
        <v>479</v>
      </c>
      <c r="O42" s="11">
        <v>1.28267696385</v>
      </c>
      <c r="P42" s="11">
        <v>2.6778224715031316</v>
      </c>
      <c r="Q42" s="11">
        <v>5.9389720715079797</v>
      </c>
      <c r="R42" s="12">
        <v>189</v>
      </c>
      <c r="S42" s="11">
        <v>0.48465104799999997</v>
      </c>
      <c r="T42" s="11">
        <v>2.5642912592592593</v>
      </c>
      <c r="U42" s="11">
        <v>6.4495439796263474</v>
      </c>
      <c r="V42" s="12">
        <v>466</v>
      </c>
      <c r="W42" s="11">
        <v>0.97698843845999994</v>
      </c>
      <c r="X42" s="11">
        <v>2.0965417134334761</v>
      </c>
      <c r="Y42" s="11">
        <v>5.9295070910140799</v>
      </c>
      <c r="Z42" s="12">
        <v>90</v>
      </c>
      <c r="AA42" s="11">
        <v>0.19680046169000001</v>
      </c>
      <c r="AB42" s="11">
        <v>2.1866717965555553</v>
      </c>
      <c r="AC42" s="23">
        <v>5.7554291079974345</v>
      </c>
      <c r="AE42" s="1">
        <v>1.1737889001499999</v>
      </c>
      <c r="AF42">
        <v>2.1111311153776979</v>
      </c>
      <c r="AG42">
        <v>5.9003207292897848</v>
      </c>
    </row>
    <row r="43" spans="1:33" ht="15.05" customHeight="1" thickBot="1" x14ac:dyDescent="0.35">
      <c r="A43" s="45">
        <f t="shared" si="0"/>
        <v>44957</v>
      </c>
      <c r="B43" s="12">
        <v>2428</v>
      </c>
      <c r="C43" s="11">
        <v>6.5364943963300011</v>
      </c>
      <c r="D43" s="11">
        <v>2.6921311352265245</v>
      </c>
      <c r="E43" s="11">
        <v>5.9213531832320712</v>
      </c>
      <c r="F43" s="12">
        <v>1901</v>
      </c>
      <c r="G43" s="11">
        <v>5.3863068002700007</v>
      </c>
      <c r="H43" s="11">
        <v>2.8334070490636512</v>
      </c>
      <c r="I43" s="11">
        <v>5.9276595592692702</v>
      </c>
      <c r="J43" s="12">
        <v>1349</v>
      </c>
      <c r="K43" s="11">
        <v>4.0170527511900005</v>
      </c>
      <c r="L43" s="11">
        <v>2.9778004085915493</v>
      </c>
      <c r="M43" s="11">
        <v>5.9059908194188306</v>
      </c>
      <c r="N43" s="12">
        <v>380</v>
      </c>
      <c r="O43" s="11">
        <v>0.97450892545000001</v>
      </c>
      <c r="P43" s="11">
        <v>2.5644971722368419</v>
      </c>
      <c r="Q43" s="11">
        <v>5.8551040007024078</v>
      </c>
      <c r="R43" s="12">
        <v>172</v>
      </c>
      <c r="S43" s="11">
        <v>0.39474512362999997</v>
      </c>
      <c r="T43" s="11">
        <v>2.2950297885465116</v>
      </c>
      <c r="U43" s="11">
        <v>6.3272858016273954</v>
      </c>
      <c r="V43" s="12">
        <v>433</v>
      </c>
      <c r="W43" s="11">
        <v>0.94908577471</v>
      </c>
      <c r="X43" s="11">
        <v>2.1918840062586606</v>
      </c>
      <c r="Y43" s="11">
        <v>5.8906727372688676</v>
      </c>
      <c r="Z43" s="12">
        <v>94</v>
      </c>
      <c r="AA43" s="11">
        <v>0.20110182134999999</v>
      </c>
      <c r="AB43" s="11">
        <v>2.1393810781914895</v>
      </c>
      <c r="AC43" s="23">
        <v>5.897237532382996</v>
      </c>
    </row>
    <row r="44" spans="1:33" ht="15.05" customHeight="1" thickBot="1" x14ac:dyDescent="0.35">
      <c r="A44" s="45">
        <f t="shared" si="0"/>
        <v>44985</v>
      </c>
      <c r="B44" s="12">
        <v>2900</v>
      </c>
      <c r="C44" s="11">
        <v>7.8707163618699996</v>
      </c>
      <c r="D44" s="11">
        <v>2.7140401247827586</v>
      </c>
      <c r="E44" s="11">
        <v>5.8872987087379487</v>
      </c>
      <c r="F44" s="12">
        <v>2289</v>
      </c>
      <c r="G44" s="11">
        <v>6.5387060005999995</v>
      </c>
      <c r="H44" s="11">
        <v>2.8565775450415027</v>
      </c>
      <c r="I44" s="11">
        <v>5.8953614304893938</v>
      </c>
      <c r="J44" s="12">
        <v>1692</v>
      </c>
      <c r="K44" s="11">
        <v>5.0752500832500003</v>
      </c>
      <c r="L44" s="11">
        <v>2.9995567867907802</v>
      </c>
      <c r="M44" s="11">
        <v>5.8778701788492986</v>
      </c>
      <c r="N44" s="12">
        <v>426</v>
      </c>
      <c r="O44" s="11">
        <v>1.0286989123499999</v>
      </c>
      <c r="P44" s="11">
        <v>2.4147861792253518</v>
      </c>
      <c r="Q44" s="11">
        <v>5.8332823734806789</v>
      </c>
      <c r="R44" s="12">
        <v>171</v>
      </c>
      <c r="S44" s="11">
        <v>0.43475700499999997</v>
      </c>
      <c r="T44" s="11">
        <v>2.5424386257309943</v>
      </c>
      <c r="U44" s="11">
        <v>6.2464383148448643</v>
      </c>
      <c r="V44" s="12">
        <v>521</v>
      </c>
      <c r="W44" s="11">
        <v>1.1188903240099999</v>
      </c>
      <c r="X44" s="11">
        <v>2.1475821957965451</v>
      </c>
      <c r="Y44" s="11">
        <v>5.8575779736580555</v>
      </c>
      <c r="Z44" s="12">
        <v>90</v>
      </c>
      <c r="AA44" s="11">
        <v>0.21312003725999998</v>
      </c>
      <c r="AB44" s="11">
        <v>2.3680004139999999</v>
      </c>
      <c r="AC44" s="23">
        <v>5.7959627440663866</v>
      </c>
    </row>
    <row r="45" spans="1:33" ht="15.05" customHeight="1" thickBot="1" x14ac:dyDescent="0.35">
      <c r="A45" s="45">
        <f t="shared" si="0"/>
        <v>45016</v>
      </c>
      <c r="B45" s="12">
        <v>4505</v>
      </c>
      <c r="C45" s="11">
        <v>12.587676805140001</v>
      </c>
      <c r="D45" s="11">
        <v>2.7941568934827972</v>
      </c>
      <c r="E45" s="11">
        <v>5.8554871399570843</v>
      </c>
      <c r="F45" s="12">
        <v>3485</v>
      </c>
      <c r="G45" s="11">
        <v>10.275578813660001</v>
      </c>
      <c r="H45" s="11">
        <v>2.9485161588694404</v>
      </c>
      <c r="I45" s="11">
        <v>5.8606686114000972</v>
      </c>
      <c r="J45" s="12">
        <v>2520</v>
      </c>
      <c r="K45" s="11">
        <v>7.77794218926</v>
      </c>
      <c r="L45" s="11">
        <v>3.0864849957380951</v>
      </c>
      <c r="M45" s="11">
        <v>5.8433765668820286</v>
      </c>
      <c r="N45" s="12">
        <v>705</v>
      </c>
      <c r="O45" s="11">
        <v>1.861340379</v>
      </c>
      <c r="P45" s="11">
        <v>2.640199119148936</v>
      </c>
      <c r="Q45" s="11">
        <v>5.7882677058612639</v>
      </c>
      <c r="R45" s="12">
        <v>260</v>
      </c>
      <c r="S45" s="11">
        <v>0.63629624539999996</v>
      </c>
      <c r="T45" s="11">
        <v>2.4472932515384613</v>
      </c>
      <c r="U45" s="11">
        <v>6.2838351057772357</v>
      </c>
      <c r="V45" s="12">
        <v>858</v>
      </c>
      <c r="W45" s="11">
        <v>1.95068406339</v>
      </c>
      <c r="X45" s="11">
        <v>2.2735245494055945</v>
      </c>
      <c r="Y45" s="11">
        <v>5.8487029645047341</v>
      </c>
      <c r="Z45" s="12">
        <v>162</v>
      </c>
      <c r="AA45" s="11">
        <v>0.36141392808999995</v>
      </c>
      <c r="AB45" s="11">
        <v>2.2309501733950614</v>
      </c>
      <c r="AC45" s="23">
        <v>5.7447862727915515</v>
      </c>
    </row>
    <row r="46" spans="1:33" ht="15.05" customHeight="1" thickBot="1" x14ac:dyDescent="0.35">
      <c r="A46" s="45">
        <f t="shared" si="0"/>
        <v>45046</v>
      </c>
      <c r="B46" s="12">
        <v>3691</v>
      </c>
      <c r="C46" s="11">
        <v>10.567805404970001</v>
      </c>
      <c r="D46" s="11">
        <v>2.8631279883419132</v>
      </c>
      <c r="E46" s="11">
        <v>5.8834450647240457</v>
      </c>
      <c r="F46" s="12">
        <v>2914</v>
      </c>
      <c r="G46" s="11">
        <v>8.745097554840001</v>
      </c>
      <c r="H46" s="11">
        <v>3.0010629906794786</v>
      </c>
      <c r="I46" s="11">
        <v>5.8897134025736602</v>
      </c>
      <c r="J46" s="12">
        <v>2131</v>
      </c>
      <c r="K46" s="11">
        <v>6.6113615058799997</v>
      </c>
      <c r="L46" s="11">
        <v>3.1024690313843264</v>
      </c>
      <c r="M46" s="11">
        <v>5.879620158902978</v>
      </c>
      <c r="N46" s="12">
        <v>558</v>
      </c>
      <c r="O46" s="11">
        <v>1.58170237374</v>
      </c>
      <c r="P46" s="11">
        <v>2.834592067634409</v>
      </c>
      <c r="Q46" s="11">
        <v>5.8056337759314545</v>
      </c>
      <c r="R46" s="12">
        <v>225</v>
      </c>
      <c r="S46" s="11">
        <v>0.55203367522000002</v>
      </c>
      <c r="T46" s="11">
        <v>2.4534830009777777</v>
      </c>
      <c r="U46" s="11">
        <v>6.2515011642303691</v>
      </c>
      <c r="V46" s="12">
        <v>665</v>
      </c>
      <c r="W46" s="11">
        <v>1.5508324818899999</v>
      </c>
      <c r="X46" s="11">
        <v>2.3320789201353382</v>
      </c>
      <c r="Y46" s="11">
        <v>5.8449544525945099</v>
      </c>
      <c r="Z46" s="12">
        <v>112</v>
      </c>
      <c r="AA46" s="11">
        <v>0.27187536824000003</v>
      </c>
      <c r="AB46" s="11">
        <v>2.4274586450000002</v>
      </c>
      <c r="AC46" s="23">
        <v>5.9013770516057535</v>
      </c>
    </row>
    <row r="47" spans="1:33" ht="15.05" customHeight="1" thickBot="1" x14ac:dyDescent="0.35">
      <c r="A47" s="45">
        <f t="shared" si="0"/>
        <v>45077</v>
      </c>
      <c r="B47" s="12">
        <v>4340</v>
      </c>
      <c r="C47" s="11">
        <v>12.347835992789999</v>
      </c>
      <c r="D47" s="11">
        <v>2.845123500642857</v>
      </c>
      <c r="E47" s="11">
        <v>5.8975740625708868</v>
      </c>
      <c r="F47" s="12">
        <v>3462</v>
      </c>
      <c r="G47" s="11">
        <v>10.38103326103</v>
      </c>
      <c r="H47" s="11">
        <v>2.9985653555834775</v>
      </c>
      <c r="I47" s="11">
        <v>5.8986681493522539</v>
      </c>
      <c r="J47" s="12">
        <v>2527</v>
      </c>
      <c r="K47" s="11">
        <v>7.9475760436000007</v>
      </c>
      <c r="L47" s="11">
        <v>3.1450637291650181</v>
      </c>
      <c r="M47" s="11">
        <v>5.888950765643167</v>
      </c>
      <c r="N47" s="12">
        <v>678</v>
      </c>
      <c r="O47" s="11">
        <v>1.8783404421600001</v>
      </c>
      <c r="P47" s="11">
        <v>2.7704136315044248</v>
      </c>
      <c r="Q47" s="11">
        <v>5.8491011586748041</v>
      </c>
      <c r="R47" s="12">
        <v>257</v>
      </c>
      <c r="S47" s="11">
        <v>0.55511677527000003</v>
      </c>
      <c r="T47" s="11">
        <v>2.1599874524124512</v>
      </c>
      <c r="U47" s="11">
        <v>6.2055104873010043</v>
      </c>
      <c r="V47" s="12">
        <v>771</v>
      </c>
      <c r="W47" s="11">
        <v>1.7238611337600001</v>
      </c>
      <c r="X47" s="11">
        <v>2.2358769568871595</v>
      </c>
      <c r="Y47" s="11">
        <v>5.8927501306989045</v>
      </c>
      <c r="Z47" s="12">
        <v>107</v>
      </c>
      <c r="AA47" s="11">
        <v>0.24294159800000001</v>
      </c>
      <c r="AB47" s="11">
        <v>2.2704822242990654</v>
      </c>
      <c r="AC47" s="23">
        <v>5.8850526885992585</v>
      </c>
    </row>
    <row r="48" spans="1:33" ht="15.05" customHeight="1" thickBot="1" x14ac:dyDescent="0.35">
      <c r="A48" s="45">
        <f t="shared" si="0"/>
        <v>45107</v>
      </c>
      <c r="B48" s="12">
        <v>4774</v>
      </c>
      <c r="C48" s="11">
        <v>13.96599228985</v>
      </c>
      <c r="D48" s="11">
        <v>2.9254277942710516</v>
      </c>
      <c r="E48" s="11">
        <v>5.8591208803147898</v>
      </c>
      <c r="F48" s="12">
        <v>3793</v>
      </c>
      <c r="G48" s="11">
        <v>11.62964246388</v>
      </c>
      <c r="H48" s="11">
        <v>3.0660802699393619</v>
      </c>
      <c r="I48" s="11">
        <v>5.8600236855699182</v>
      </c>
      <c r="J48" s="12">
        <v>2777</v>
      </c>
      <c r="K48" s="11">
        <v>8.9196969212999999</v>
      </c>
      <c r="L48" s="11">
        <v>3.2119902489377021</v>
      </c>
      <c r="M48" s="11">
        <v>5.843940688573972</v>
      </c>
      <c r="N48" s="12">
        <v>715</v>
      </c>
      <c r="O48" s="11">
        <v>2.0080066593099999</v>
      </c>
      <c r="P48" s="11">
        <v>2.808400922111888</v>
      </c>
      <c r="Q48" s="11">
        <v>5.8164451694963235</v>
      </c>
      <c r="R48" s="12">
        <v>301</v>
      </c>
      <c r="S48" s="11">
        <v>0.70193888326999998</v>
      </c>
      <c r="T48" s="11">
        <v>2.3320228680066442</v>
      </c>
      <c r="U48" s="11">
        <v>6.1890571880205902</v>
      </c>
      <c r="V48" s="12">
        <v>816</v>
      </c>
      <c r="W48" s="11">
        <v>1.92651011397</v>
      </c>
      <c r="X48" s="11">
        <v>2.3609192573161764</v>
      </c>
      <c r="Y48" s="11">
        <v>5.8584007195279391</v>
      </c>
      <c r="Z48" s="12">
        <v>165</v>
      </c>
      <c r="AA48" s="11">
        <v>0.40983971200000002</v>
      </c>
      <c r="AB48" s="11">
        <v>2.4838770424242425</v>
      </c>
      <c r="AC48" s="23">
        <v>5.8368880292139682</v>
      </c>
    </row>
    <row r="49" spans="1:29" ht="15.05" customHeight="1" thickBot="1" x14ac:dyDescent="0.35">
      <c r="A49" s="45">
        <f t="shared" si="0"/>
        <v>45138</v>
      </c>
      <c r="B49" s="12">
        <v>3859</v>
      </c>
      <c r="C49" s="11">
        <v>11.391380515809999</v>
      </c>
      <c r="D49" s="11">
        <v>2.9518995894817306</v>
      </c>
      <c r="E49" s="11">
        <v>5.8037085249834224</v>
      </c>
      <c r="F49" s="12">
        <v>3082</v>
      </c>
      <c r="G49" s="11">
        <v>9.4769889121799995</v>
      </c>
      <c r="H49" s="11">
        <v>3.0749477326995458</v>
      </c>
      <c r="I49" s="11">
        <v>5.8007670973456191</v>
      </c>
      <c r="J49" s="12">
        <v>2324</v>
      </c>
      <c r="K49" s="11">
        <v>7.4517779855399997</v>
      </c>
      <c r="L49" s="11">
        <v>3.2064449163253013</v>
      </c>
      <c r="M49" s="11">
        <v>5.7885873513777479</v>
      </c>
      <c r="N49" s="12">
        <v>550</v>
      </c>
      <c r="O49" s="11">
        <v>1.5528932904100001</v>
      </c>
      <c r="P49" s="11">
        <v>2.8234423462000002</v>
      </c>
      <c r="Q49" s="11">
        <v>5.7797961568721714</v>
      </c>
      <c r="R49" s="12">
        <v>208</v>
      </c>
      <c r="S49" s="11">
        <v>0.47231763623</v>
      </c>
      <c r="T49" s="11">
        <v>2.2707578664903845</v>
      </c>
      <c r="U49" s="11">
        <v>6.0618761184104253</v>
      </c>
      <c r="V49" s="12">
        <v>657</v>
      </c>
      <c r="W49" s="11">
        <v>1.6050450496300002</v>
      </c>
      <c r="X49" s="11">
        <v>2.4429909431202437</v>
      </c>
      <c r="Y49" s="11">
        <v>5.8301881758958851</v>
      </c>
      <c r="Z49" s="12">
        <v>120</v>
      </c>
      <c r="AA49" s="11">
        <v>0.309346554</v>
      </c>
      <c r="AB49" s="11">
        <v>2.57788795</v>
      </c>
      <c r="AC49" s="23">
        <v>5.7564309480573703</v>
      </c>
    </row>
    <row r="50" spans="1:29" ht="15.05" customHeight="1" thickBot="1" x14ac:dyDescent="0.35">
      <c r="A50" s="45">
        <f t="shared" si="0"/>
        <v>45169</v>
      </c>
      <c r="B50" s="12">
        <v>4657</v>
      </c>
      <c r="C50" s="11">
        <v>14.064347637430002</v>
      </c>
      <c r="D50" s="11">
        <v>3.0200445860919052</v>
      </c>
      <c r="E50" s="11">
        <v>5.7755621694260846</v>
      </c>
      <c r="F50" s="12">
        <v>3677</v>
      </c>
      <c r="G50" s="11">
        <v>11.448116712200001</v>
      </c>
      <c r="H50" s="11">
        <v>3.1134394104432963</v>
      </c>
      <c r="I50" s="11">
        <v>5.7838288068002344</v>
      </c>
      <c r="J50" s="12">
        <v>2764</v>
      </c>
      <c r="K50" s="11">
        <v>9.0169808794000001</v>
      </c>
      <c r="L50" s="11">
        <v>3.2622940952966712</v>
      </c>
      <c r="M50" s="11">
        <v>5.7725352724865466</v>
      </c>
      <c r="N50" s="12">
        <v>652</v>
      </c>
      <c r="O50" s="11">
        <v>1.8212518150000001</v>
      </c>
      <c r="P50" s="11">
        <v>2.7933310046012272</v>
      </c>
      <c r="Q50" s="11">
        <v>5.7195205497589576</v>
      </c>
      <c r="R50" s="12">
        <v>261</v>
      </c>
      <c r="S50" s="11">
        <v>0.6098840177999999</v>
      </c>
      <c r="T50" s="11">
        <v>2.3367203747126437</v>
      </c>
      <c r="U50" s="11">
        <v>6.1428398751884803</v>
      </c>
      <c r="V50" s="12">
        <v>830</v>
      </c>
      <c r="W50" s="11">
        <v>2.1982317086500003</v>
      </c>
      <c r="X50" s="11">
        <v>2.6484719381325301</v>
      </c>
      <c r="Y50" s="11">
        <v>5.7341209635570944</v>
      </c>
      <c r="Z50" s="12">
        <v>150</v>
      </c>
      <c r="AA50" s="11">
        <v>0.41799921658</v>
      </c>
      <c r="AB50" s="11">
        <v>2.7866614438666666</v>
      </c>
      <c r="AC50" s="23">
        <v>5.7670931184078738</v>
      </c>
    </row>
    <row r="51" spans="1:29" ht="15.05" customHeight="1" thickBot="1" x14ac:dyDescent="0.35">
      <c r="A51" s="45">
        <f t="shared" si="0"/>
        <v>45199</v>
      </c>
      <c r="B51" s="12">
        <v>4464</v>
      </c>
      <c r="C51" s="11">
        <v>13.572417828999999</v>
      </c>
      <c r="D51" s="11">
        <v>3.0404161803315413</v>
      </c>
      <c r="E51" s="11">
        <v>5.734952886148478</v>
      </c>
      <c r="F51" s="12">
        <v>3547</v>
      </c>
      <c r="G51" s="11">
        <v>11.297089327319998</v>
      </c>
      <c r="H51" s="11">
        <v>3.1849702078714404</v>
      </c>
      <c r="I51" s="11">
        <v>5.7351580350971441</v>
      </c>
      <c r="J51" s="12">
        <v>2702</v>
      </c>
      <c r="K51" s="11">
        <v>8.8935572620199999</v>
      </c>
      <c r="L51" s="11">
        <v>3.2914719696595114</v>
      </c>
      <c r="M51" s="11">
        <v>5.7166650117939568</v>
      </c>
      <c r="N51" s="12">
        <v>595</v>
      </c>
      <c r="O51" s="11">
        <v>1.810857288</v>
      </c>
      <c r="P51" s="11">
        <v>3.0434576268907563</v>
      </c>
      <c r="Q51" s="11">
        <v>5.7001514606286294</v>
      </c>
      <c r="R51" s="12">
        <v>250</v>
      </c>
      <c r="S51" s="11">
        <v>0.59267477729999996</v>
      </c>
      <c r="T51" s="11">
        <v>2.3706991091999998</v>
      </c>
      <c r="U51" s="11">
        <v>6.1196195997296741</v>
      </c>
      <c r="V51" s="12">
        <v>788</v>
      </c>
      <c r="W51" s="11">
        <v>2.0091699245800001</v>
      </c>
      <c r="X51" s="11">
        <v>2.5497080261167517</v>
      </c>
      <c r="Y51" s="11">
        <v>5.7363626906139862</v>
      </c>
      <c r="Z51" s="12">
        <v>129</v>
      </c>
      <c r="AA51" s="11">
        <v>0.26615857710000002</v>
      </c>
      <c r="AB51" s="11">
        <v>2.0632447837209305</v>
      </c>
      <c r="AC51" s="23">
        <v>5.71560305798877</v>
      </c>
    </row>
    <row r="52" spans="1:29" ht="15.05" customHeight="1" thickBot="1" x14ac:dyDescent="0.35">
      <c r="A52" s="45">
        <f t="shared" si="0"/>
        <v>45230</v>
      </c>
      <c r="B52" s="12">
        <v>5243</v>
      </c>
      <c r="C52" s="11">
        <v>16.067828627260003</v>
      </c>
      <c r="D52" s="11">
        <v>3.0646249527484266</v>
      </c>
      <c r="E52" s="11">
        <v>5.7020657678224138</v>
      </c>
      <c r="F52" s="12">
        <v>4088</v>
      </c>
      <c r="G52" s="11">
        <v>13.200251864590001</v>
      </c>
      <c r="H52" s="11">
        <v>3.2290244287157535</v>
      </c>
      <c r="I52" s="11">
        <v>5.7058128330630637</v>
      </c>
      <c r="J52" s="12">
        <v>3174</v>
      </c>
      <c r="K52" s="11">
        <v>10.49691116524</v>
      </c>
      <c r="L52" s="11">
        <v>3.3071553765721484</v>
      </c>
      <c r="M52" s="11">
        <v>5.6911873603505798</v>
      </c>
      <c r="N52" s="12">
        <v>603</v>
      </c>
      <c r="O52" s="11">
        <v>1.8993773601600001</v>
      </c>
      <c r="P52" s="11">
        <v>3.1498795359203982</v>
      </c>
      <c r="Q52" s="11">
        <v>5.6466320503633574</v>
      </c>
      <c r="R52" s="12">
        <v>311</v>
      </c>
      <c r="S52" s="11">
        <v>0.80396333919000007</v>
      </c>
      <c r="T52" s="11">
        <v>2.5850911227974276</v>
      </c>
      <c r="U52" s="11">
        <v>6.0365852870618868</v>
      </c>
      <c r="V52" s="12">
        <v>984</v>
      </c>
      <c r="W52" s="11">
        <v>2.4885528139800002</v>
      </c>
      <c r="X52" s="11">
        <v>2.5290170873780489</v>
      </c>
      <c r="Y52" s="11">
        <v>5.6878814505447162</v>
      </c>
      <c r="Z52" s="12">
        <v>171</v>
      </c>
      <c r="AA52" s="11">
        <v>0.37902394869</v>
      </c>
      <c r="AB52" s="11">
        <v>2.2165143198245616</v>
      </c>
      <c r="AC52" s="23">
        <v>5.6646966720099163</v>
      </c>
    </row>
    <row r="53" spans="1:29" ht="15.05" customHeight="1" thickBot="1" x14ac:dyDescent="0.35">
      <c r="A53" s="45">
        <f t="shared" si="0"/>
        <v>45260</v>
      </c>
      <c r="B53" s="12">
        <v>5253</v>
      </c>
      <c r="C53" s="11">
        <v>16.168232418879999</v>
      </c>
      <c r="D53" s="11">
        <v>3.0779045153017321</v>
      </c>
      <c r="E53" s="11">
        <v>5.6680948914981535</v>
      </c>
      <c r="F53" s="12">
        <v>4166</v>
      </c>
      <c r="G53" s="11">
        <v>13.36729711583</v>
      </c>
      <c r="H53" s="11">
        <v>3.2086646941502641</v>
      </c>
      <c r="I53" s="11">
        <v>5.6731400825886826</v>
      </c>
      <c r="J53" s="12">
        <v>3285</v>
      </c>
      <c r="K53" s="11">
        <v>10.92694455356</v>
      </c>
      <c r="L53" s="11">
        <v>3.326314932590563</v>
      </c>
      <c r="M53" s="11">
        <v>5.6602411615074653</v>
      </c>
      <c r="N53" s="12">
        <v>594</v>
      </c>
      <c r="O53" s="11">
        <v>1.7269938091899999</v>
      </c>
      <c r="P53" s="11">
        <v>2.9073969851683499</v>
      </c>
      <c r="Q53" s="11">
        <v>5.6402727378484272</v>
      </c>
      <c r="R53" s="12">
        <v>287</v>
      </c>
      <c r="S53" s="11">
        <v>0.71335875308000007</v>
      </c>
      <c r="T53" s="11">
        <v>2.4855705682229967</v>
      </c>
      <c r="U53" s="11">
        <v>5.9502902479052402</v>
      </c>
      <c r="V53" s="12">
        <v>909</v>
      </c>
      <c r="W53" s="11">
        <v>2.3715679530499996</v>
      </c>
      <c r="X53" s="11">
        <v>2.6089856469196913</v>
      </c>
      <c r="Y53" s="11">
        <v>5.6415057749231723</v>
      </c>
      <c r="Z53" s="12">
        <v>178</v>
      </c>
      <c r="AA53" s="11">
        <v>0.42936734999999998</v>
      </c>
      <c r="AB53" s="11">
        <v>2.4121761235955055</v>
      </c>
      <c r="AC53" s="23">
        <v>5.6578876143400283</v>
      </c>
    </row>
    <row r="54" spans="1:29" ht="15.05" customHeight="1" thickBot="1" x14ac:dyDescent="0.35">
      <c r="A54" s="45">
        <f t="shared" si="0"/>
        <v>45291</v>
      </c>
      <c r="B54" s="12">
        <v>4657</v>
      </c>
      <c r="C54" s="11">
        <v>15.05908324432</v>
      </c>
      <c r="D54" s="11">
        <v>3.2336446734636035</v>
      </c>
      <c r="E54" s="11">
        <v>5.6389583736081859</v>
      </c>
      <c r="F54" s="12">
        <v>3770</v>
      </c>
      <c r="G54" s="11">
        <v>12.698207979979999</v>
      </c>
      <c r="H54" s="11">
        <v>3.3682249283766574</v>
      </c>
      <c r="I54" s="11">
        <v>5.6457167774453554</v>
      </c>
      <c r="J54" s="12">
        <v>2972</v>
      </c>
      <c r="K54" s="11">
        <v>10.398101395509999</v>
      </c>
      <c r="L54" s="11">
        <v>3.4986882219078055</v>
      </c>
      <c r="M54" s="11">
        <v>5.62050168032785</v>
      </c>
      <c r="N54" s="12">
        <v>503</v>
      </c>
      <c r="O54" s="11">
        <v>1.57665517551</v>
      </c>
      <c r="P54" s="11">
        <v>3.1345033310337969</v>
      </c>
      <c r="Q54" s="11">
        <v>5.6043509766028441</v>
      </c>
      <c r="R54" s="12">
        <v>295</v>
      </c>
      <c r="S54" s="11">
        <v>0.72345140896000004</v>
      </c>
      <c r="T54" s="11">
        <v>2.4523776574915255</v>
      </c>
      <c r="U54" s="11">
        <v>6.0982817133317617</v>
      </c>
      <c r="V54" s="12">
        <v>723</v>
      </c>
      <c r="W54" s="11">
        <v>1.9605096453399999</v>
      </c>
      <c r="X54" s="11">
        <v>2.7116315979806362</v>
      </c>
      <c r="Y54" s="11">
        <v>5.597398982300664</v>
      </c>
      <c r="Z54" s="12">
        <v>164</v>
      </c>
      <c r="AA54" s="11">
        <v>0.40036561900000001</v>
      </c>
      <c r="AB54" s="11">
        <v>2.441253774390244</v>
      </c>
      <c r="AC54" s="23">
        <v>5.628113211540942</v>
      </c>
    </row>
    <row r="55" spans="1:29" ht="15.05" customHeight="1" thickBot="1" x14ac:dyDescent="0.35">
      <c r="A55" s="45">
        <f t="shared" si="0"/>
        <v>45322</v>
      </c>
      <c r="B55" s="12">
        <v>3946</v>
      </c>
      <c r="C55" s="11">
        <v>13.000810845599998</v>
      </c>
      <c r="D55" s="11">
        <v>3.2946809035985805</v>
      </c>
      <c r="E55" s="11">
        <v>5.5305500007603756</v>
      </c>
      <c r="F55" s="12">
        <v>3190</v>
      </c>
      <c r="G55" s="11">
        <v>10.88562733373</v>
      </c>
      <c r="H55" s="11">
        <v>3.412422361670846</v>
      </c>
      <c r="I55" s="94">
        <v>5.5356322645389273</v>
      </c>
      <c r="J55" s="12">
        <v>2542</v>
      </c>
      <c r="K55" s="11">
        <v>8.9516911317800005</v>
      </c>
      <c r="L55" s="11">
        <v>3.5215150007002363</v>
      </c>
      <c r="M55" s="11">
        <v>5.5127376221500484</v>
      </c>
      <c r="N55" s="12">
        <v>445</v>
      </c>
      <c r="O55" s="11">
        <v>1.2949519788300001</v>
      </c>
      <c r="P55" s="11">
        <v>2.9100044468089892</v>
      </c>
      <c r="Q55" s="11">
        <v>5.5497019965696541</v>
      </c>
      <c r="R55" s="12">
        <v>203</v>
      </c>
      <c r="S55" s="11">
        <v>0.63898422312000003</v>
      </c>
      <c r="T55" s="11">
        <v>3.1477055326108374</v>
      </c>
      <c r="U55" s="11">
        <v>5.8278556609027037</v>
      </c>
      <c r="V55" s="12">
        <v>626</v>
      </c>
      <c r="W55" s="11">
        <v>1.7873459948399999</v>
      </c>
      <c r="X55" s="11">
        <v>2.8551852952715651</v>
      </c>
      <c r="Y55" s="11">
        <v>5.4874307876066579</v>
      </c>
      <c r="Z55" s="12">
        <v>130</v>
      </c>
      <c r="AA55" s="11">
        <v>0.32783751702999997</v>
      </c>
      <c r="AB55" s="11">
        <v>2.521827054076923</v>
      </c>
      <c r="AC55" s="23">
        <v>5.5968795765297878</v>
      </c>
    </row>
    <row r="56" spans="1:29" ht="15.05" customHeight="1" thickBot="1" x14ac:dyDescent="0.35">
      <c r="A56" s="45">
        <f t="shared" si="0"/>
        <v>45351</v>
      </c>
      <c r="B56" s="12">
        <v>4895</v>
      </c>
      <c r="C56" s="11">
        <v>15.802482037609998</v>
      </c>
      <c r="D56" s="11">
        <v>3.2282905081940751</v>
      </c>
      <c r="E56" s="11">
        <v>5.3494086834198571</v>
      </c>
      <c r="F56" s="12">
        <v>3857</v>
      </c>
      <c r="G56" s="11">
        <v>13.041027769029998</v>
      </c>
      <c r="H56" s="11">
        <v>3.3811324265050553</v>
      </c>
      <c r="I56" s="94">
        <v>5.3609233299649048</v>
      </c>
      <c r="J56" s="12">
        <v>3041</v>
      </c>
      <c r="K56" s="11">
        <v>10.621573420949998</v>
      </c>
      <c r="L56" s="11">
        <v>3.4927896813383748</v>
      </c>
      <c r="M56" s="11">
        <v>5.3482278381682482</v>
      </c>
      <c r="N56" s="12">
        <v>573</v>
      </c>
      <c r="O56" s="11">
        <v>1.7457331519999999</v>
      </c>
      <c r="P56" s="11">
        <v>3.0466547155322861</v>
      </c>
      <c r="Q56" s="11">
        <v>5.3449616674322966</v>
      </c>
      <c r="R56" s="12">
        <v>243</v>
      </c>
      <c r="S56" s="11">
        <v>0.67372119608000003</v>
      </c>
      <c r="T56" s="11">
        <v>2.7725152102057615</v>
      </c>
      <c r="U56" s="11">
        <v>5.6024340655988585</v>
      </c>
      <c r="V56" s="12">
        <v>853</v>
      </c>
      <c r="W56" s="11">
        <v>2.2719577161499998</v>
      </c>
      <c r="X56" s="11">
        <v>2.6634908747362247</v>
      </c>
      <c r="Y56" s="11">
        <v>5.2720836741952342</v>
      </c>
      <c r="Z56" s="12">
        <v>185</v>
      </c>
      <c r="AA56" s="11">
        <v>0.48949655243000001</v>
      </c>
      <c r="AB56" s="11">
        <v>2.6459273104324326</v>
      </c>
      <c r="AC56" s="23">
        <v>5.4015363764302666</v>
      </c>
    </row>
    <row r="57" spans="1:29" ht="15.05" customHeight="1" thickBot="1" x14ac:dyDescent="0.35">
      <c r="A57" s="45">
        <f t="shared" si="0"/>
        <v>45382</v>
      </c>
      <c r="B57" s="12">
        <v>5555</v>
      </c>
      <c r="C57" s="11">
        <v>18.328008604999997</v>
      </c>
      <c r="D57" s="11">
        <v>3.2993714860486043</v>
      </c>
      <c r="E57" s="11">
        <v>5.1792484164792256</v>
      </c>
      <c r="F57" s="12">
        <v>4529</v>
      </c>
      <c r="G57" s="11">
        <v>15.541273607739999</v>
      </c>
      <c r="H57" s="11">
        <v>3.4315022317818502</v>
      </c>
      <c r="I57" s="94">
        <v>5.1933907606478709</v>
      </c>
      <c r="J57" s="12">
        <v>3544</v>
      </c>
      <c r="K57" s="11">
        <v>12.45386915976</v>
      </c>
      <c r="L57" s="11">
        <v>3.5140714333408578</v>
      </c>
      <c r="M57" s="11">
        <v>5.1823586459832249</v>
      </c>
      <c r="N57" s="12">
        <v>703</v>
      </c>
      <c r="O57" s="11">
        <v>2.3250984372399999</v>
      </c>
      <c r="P57" s="11">
        <v>3.3073946475675675</v>
      </c>
      <c r="Q57" s="11">
        <v>5.1869957307384267</v>
      </c>
      <c r="R57" s="12">
        <v>282</v>
      </c>
      <c r="S57" s="11">
        <v>0.76230601074000004</v>
      </c>
      <c r="T57" s="11">
        <v>2.7032128040425532</v>
      </c>
      <c r="U57" s="11">
        <v>5.3931289031947554</v>
      </c>
      <c r="V57" s="12">
        <v>849</v>
      </c>
      <c r="W57" s="11">
        <v>2.2938461773700003</v>
      </c>
      <c r="X57" s="11">
        <v>2.7018211747585399</v>
      </c>
      <c r="Y57" s="11">
        <v>5.0747128062238822</v>
      </c>
      <c r="Z57" s="12">
        <v>177</v>
      </c>
      <c r="AA57" s="11">
        <v>0.49288881989</v>
      </c>
      <c r="AB57" s="11">
        <v>2.7846825982485877</v>
      </c>
      <c r="AC57" s="23">
        <v>5.2198226169814124</v>
      </c>
    </row>
    <row r="58" spans="1:29" ht="15.05" customHeight="1" thickBot="1" x14ac:dyDescent="0.35">
      <c r="A58" s="45">
        <f t="shared" si="0"/>
        <v>45412</v>
      </c>
      <c r="B58" s="12">
        <v>6384</v>
      </c>
      <c r="C58" s="11">
        <v>22.191798736759999</v>
      </c>
      <c r="D58" s="11">
        <v>3.4761589499937342</v>
      </c>
      <c r="E58" s="11">
        <v>5.0854566447922078</v>
      </c>
      <c r="F58" s="12">
        <v>5295</v>
      </c>
      <c r="G58" s="11">
        <v>19.014996388859998</v>
      </c>
      <c r="H58" s="11">
        <v>3.5911230196147308</v>
      </c>
      <c r="I58" s="94">
        <v>5.0937423369400676</v>
      </c>
      <c r="J58" s="12">
        <v>4203</v>
      </c>
      <c r="K58" s="11">
        <v>15.64741007576</v>
      </c>
      <c r="L58" s="11">
        <v>3.7229146028455862</v>
      </c>
      <c r="M58" s="11">
        <v>5.080456943615685</v>
      </c>
      <c r="N58" s="12">
        <v>777</v>
      </c>
      <c r="O58" s="11">
        <v>2.5627859289499999</v>
      </c>
      <c r="P58" s="11">
        <v>3.2983087888674385</v>
      </c>
      <c r="Q58" s="11">
        <v>5.0756435279488681</v>
      </c>
      <c r="R58" s="12">
        <v>315</v>
      </c>
      <c r="S58" s="11">
        <v>0.80480038414999999</v>
      </c>
      <c r="T58" s="11">
        <v>2.5549218544444443</v>
      </c>
      <c r="U58" s="11">
        <v>5.4096782825302423</v>
      </c>
      <c r="V58" s="12">
        <v>868</v>
      </c>
      <c r="W58" s="11">
        <v>2.49696386371</v>
      </c>
      <c r="X58" s="11">
        <v>2.8766864789285718</v>
      </c>
      <c r="Y58" s="11">
        <v>5.0292976780725223</v>
      </c>
      <c r="Z58" s="12">
        <v>221</v>
      </c>
      <c r="AA58" s="11">
        <v>0.67983848419000004</v>
      </c>
      <c r="AB58" s="11">
        <v>3.0761922361538465</v>
      </c>
      <c r="AC58" s="23">
        <v>5.0599719213596401</v>
      </c>
    </row>
    <row r="59" spans="1:29" ht="15.05" customHeight="1" thickBot="1" x14ac:dyDescent="0.35">
      <c r="A59" s="45">
        <f t="shared" si="0"/>
        <v>45443</v>
      </c>
      <c r="B59" s="12">
        <v>6953</v>
      </c>
      <c r="C59" s="11">
        <v>24.188073993570001</v>
      </c>
      <c r="D59" s="11">
        <v>3.478796777444269</v>
      </c>
      <c r="E59" s="11">
        <v>5.062640988126641</v>
      </c>
      <c r="F59" s="12">
        <v>5694</v>
      </c>
      <c r="G59" s="11">
        <v>20.58007502809</v>
      </c>
      <c r="H59" s="11">
        <v>3.6143440512978571</v>
      </c>
      <c r="I59" s="94">
        <v>5.0646526278622579</v>
      </c>
      <c r="J59" s="12">
        <v>4380</v>
      </c>
      <c r="K59" s="11">
        <v>16.35344151176</v>
      </c>
      <c r="L59" s="11">
        <v>3.733662445607306</v>
      </c>
      <c r="M59" s="11">
        <v>5.0554962665334342</v>
      </c>
      <c r="N59" s="12">
        <v>956</v>
      </c>
      <c r="O59" s="11">
        <v>3.3081290860300001</v>
      </c>
      <c r="P59" s="11">
        <v>3.4603860732531384</v>
      </c>
      <c r="Q59" s="11">
        <v>5.0486123894931776</v>
      </c>
      <c r="R59" s="12">
        <v>358</v>
      </c>
      <c r="S59" s="11">
        <v>0.91850443030000006</v>
      </c>
      <c r="T59" s="11">
        <v>2.5656548332402234</v>
      </c>
      <c r="U59" s="11">
        <v>5.2854476418621799</v>
      </c>
      <c r="V59" s="12">
        <v>1009</v>
      </c>
      <c r="W59" s="11">
        <v>2.9327224115299999</v>
      </c>
      <c r="X59" s="11">
        <v>2.9065633414568879</v>
      </c>
      <c r="Y59" s="11">
        <v>5.0449258353298294</v>
      </c>
      <c r="Z59" s="12">
        <v>250</v>
      </c>
      <c r="AA59" s="11">
        <v>0.67527655395000008</v>
      </c>
      <c r="AB59" s="11">
        <v>2.7011062158000003</v>
      </c>
      <c r="AC59" s="23">
        <v>5.0782700350418342</v>
      </c>
    </row>
    <row r="60" spans="1:29" ht="15.05" customHeight="1" thickBot="1" x14ac:dyDescent="0.35">
      <c r="A60" s="45">
        <f t="shared" si="0"/>
        <v>45473</v>
      </c>
      <c r="B60" s="12">
        <v>6979</v>
      </c>
      <c r="C60" s="11">
        <v>25.080873911520001</v>
      </c>
      <c r="D60" s="11">
        <v>3.5937632771915751</v>
      </c>
      <c r="E60" s="11">
        <v>5.0532106474116816</v>
      </c>
      <c r="F60" s="12">
        <v>5648</v>
      </c>
      <c r="G60" s="11">
        <v>20.99585891237</v>
      </c>
      <c r="H60" s="11">
        <v>3.717397116212819</v>
      </c>
      <c r="I60" s="94">
        <v>5.0533845488285642</v>
      </c>
      <c r="J60" s="12">
        <v>4408</v>
      </c>
      <c r="K60" s="11">
        <v>16.802251651079999</v>
      </c>
      <c r="L60" s="11">
        <v>3.8117630787386565</v>
      </c>
      <c r="M60" s="11">
        <v>5.0420979493842344</v>
      </c>
      <c r="N60" s="12">
        <v>910</v>
      </c>
      <c r="O60" s="11">
        <v>3.1878538681199999</v>
      </c>
      <c r="P60" s="11">
        <v>3.5031361188131869</v>
      </c>
      <c r="Q60" s="11">
        <v>5.0624300315534327</v>
      </c>
      <c r="R60" s="12">
        <v>330</v>
      </c>
      <c r="S60" s="11">
        <v>1.00575339317</v>
      </c>
      <c r="T60" s="11">
        <v>3.0477375550606061</v>
      </c>
      <c r="U60" s="11">
        <v>5.2132692761852955</v>
      </c>
      <c r="V60" s="12">
        <v>1079</v>
      </c>
      <c r="W60" s="11">
        <v>3.3558103745699999</v>
      </c>
      <c r="X60" s="11">
        <v>3.1101115612326229</v>
      </c>
      <c r="Y60" s="11">
        <v>5.0405801613503023</v>
      </c>
      <c r="Z60" s="12">
        <v>252</v>
      </c>
      <c r="AA60" s="11">
        <v>0.72920462458000002</v>
      </c>
      <c r="AB60" s="11">
        <v>2.8936691451587304</v>
      </c>
      <c r="AC60" s="23">
        <v>5.1063292169344887</v>
      </c>
    </row>
    <row r="61" spans="1:29" ht="15.05" customHeight="1" thickBot="1" x14ac:dyDescent="0.35">
      <c r="A61" s="45">
        <f t="shared" si="0"/>
        <v>45504</v>
      </c>
      <c r="B61" s="12">
        <v>6493</v>
      </c>
      <c r="C61" s="11">
        <v>23.755754970229997</v>
      </c>
      <c r="D61" s="11">
        <v>3.6586716418034801</v>
      </c>
      <c r="E61" s="11">
        <v>5.0642599895663869</v>
      </c>
      <c r="F61" s="12">
        <v>5204</v>
      </c>
      <c r="G61" s="11">
        <v>19.630473372219999</v>
      </c>
      <c r="H61" s="11">
        <v>3.7721893490046119</v>
      </c>
      <c r="I61" s="94">
        <v>5.0672026969385264</v>
      </c>
      <c r="J61" s="12">
        <v>4017</v>
      </c>
      <c r="K61" s="11">
        <v>15.35134259826</v>
      </c>
      <c r="L61" s="11">
        <v>3.8215938755937264</v>
      </c>
      <c r="M61" s="11">
        <v>5.0541265111306988</v>
      </c>
      <c r="N61" s="12">
        <v>893</v>
      </c>
      <c r="O61" s="11">
        <v>3.2722955950000001</v>
      </c>
      <c r="P61" s="11">
        <v>3.6643847648376258</v>
      </c>
      <c r="Q61" s="11">
        <v>5.0678593819855688</v>
      </c>
      <c r="R61" s="12">
        <v>294</v>
      </c>
      <c r="S61" s="11">
        <v>1.0068351789600001</v>
      </c>
      <c r="T61" s="11">
        <v>3.4246094522448982</v>
      </c>
      <c r="U61" s="11">
        <v>5.2644426670723004</v>
      </c>
      <c r="V61" s="12">
        <v>1022</v>
      </c>
      <c r="W61" s="11">
        <v>3.3097654530299998</v>
      </c>
      <c r="X61" s="11">
        <v>3.2385180558023481</v>
      </c>
      <c r="Y61" s="11">
        <v>5.0411670832054183</v>
      </c>
      <c r="Z61" s="12">
        <v>267</v>
      </c>
      <c r="AA61" s="11">
        <v>0.81551614497999991</v>
      </c>
      <c r="AB61" s="11">
        <v>3.0543675841947562</v>
      </c>
      <c r="AC61" s="23">
        <v>5.0871477828828793</v>
      </c>
    </row>
    <row r="62" spans="1:29" x14ac:dyDescent="0.3"/>
    <row r="63" spans="1:29" x14ac:dyDescent="0.3"/>
    <row r="64" spans="1:29" x14ac:dyDescent="0.3"/>
    <row r="65" x14ac:dyDescent="0.3"/>
    <row r="66" x14ac:dyDescent="0.3"/>
    <row r="67" x14ac:dyDescent="0.3"/>
    <row r="68" x14ac:dyDescent="0.3"/>
    <row r="69" x14ac:dyDescent="0.3"/>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96E98-5F44-4187-9214-7828768AC93C}">
  <sheetPr codeName="Sheet6">
    <tabColor theme="4" tint="0.39997558519241921"/>
  </sheetPr>
  <dimension ref="A1:AG69"/>
  <sheetViews>
    <sheetView showGridLines="0" zoomScale="85" zoomScaleNormal="85" workbookViewId="0">
      <pane xSplit="1" ySplit="6" topLeftCell="B48" activePane="bottomRight" state="frozen"/>
      <selection activeCell="I61" sqref="I61"/>
      <selection pane="topRight" activeCell="I61" sqref="I61"/>
      <selection pane="bottomLeft" activeCell="I61" sqref="I61"/>
      <selection pane="bottomRight" activeCell="I61" sqref="I61"/>
    </sheetView>
  </sheetViews>
  <sheetFormatPr defaultColWidth="0" defaultRowHeight="16.55" customHeight="1" zeroHeight="1" x14ac:dyDescent="0.3"/>
  <cols>
    <col min="1" max="1" width="11.59765625" style="1" bestFit="1" customWidth="1"/>
    <col min="2" max="4" width="8.69921875" style="1" customWidth="1"/>
    <col min="5" max="5" width="9.8984375" style="1" customWidth="1"/>
    <col min="6" max="29" width="9.09765625" style="1" customWidth="1"/>
    <col min="30" max="30" width="3.69921875" style="1" customWidth="1"/>
    <col min="31" max="31" width="9.09765625" style="1" hidden="1" customWidth="1"/>
    <col min="32" max="16384" width="9.09765625" hidden="1"/>
  </cols>
  <sheetData>
    <row r="1" spans="1:31" ht="14" x14ac:dyDescent="0.3"/>
    <row r="2" spans="1:31" ht="42.75" customHeight="1" thickBot="1" x14ac:dyDescent="0.75">
      <c r="A2" s="37" t="s">
        <v>47</v>
      </c>
      <c r="B2" s="37"/>
      <c r="C2" s="37"/>
      <c r="D2" s="37"/>
      <c r="E2" s="37"/>
      <c r="F2" s="8"/>
    </row>
    <row r="3" spans="1:31" ht="14.25" customHeight="1" thickBot="1" x14ac:dyDescent="0.75">
      <c r="A3" s="9"/>
      <c r="B3" s="104" t="s">
        <v>27</v>
      </c>
      <c r="C3" s="105"/>
      <c r="D3" s="105"/>
      <c r="E3" s="106"/>
      <c r="F3" s="8"/>
    </row>
    <row r="4" spans="1:31" ht="14.55" thickBot="1" x14ac:dyDescent="0.35">
      <c r="B4" s="107"/>
      <c r="C4" s="108"/>
      <c r="D4" s="108"/>
      <c r="E4" s="109"/>
      <c r="F4" s="105" t="s">
        <v>25</v>
      </c>
      <c r="G4" s="105"/>
      <c r="H4" s="105"/>
      <c r="I4" s="106"/>
      <c r="J4" s="7" t="s">
        <v>3</v>
      </c>
      <c r="K4" s="7"/>
      <c r="L4" s="7"/>
      <c r="M4" s="7"/>
      <c r="N4" s="7"/>
      <c r="O4" s="7"/>
      <c r="P4" s="7"/>
      <c r="Q4" s="7"/>
      <c r="R4" s="7"/>
      <c r="S4" s="7"/>
      <c r="T4" s="7"/>
      <c r="U4" s="7"/>
      <c r="V4" s="115" t="s">
        <v>0</v>
      </c>
      <c r="W4" s="116"/>
      <c r="X4" s="116"/>
      <c r="Y4" s="117"/>
      <c r="Z4" s="115" t="s">
        <v>1</v>
      </c>
      <c r="AA4" s="116"/>
      <c r="AB4" s="116"/>
      <c r="AC4" s="117"/>
    </row>
    <row r="5" spans="1:31" ht="14.55" thickBot="1" x14ac:dyDescent="0.35">
      <c r="B5" s="110"/>
      <c r="C5" s="111"/>
      <c r="D5" s="111"/>
      <c r="E5" s="112"/>
      <c r="F5" s="113"/>
      <c r="G5" s="113"/>
      <c r="H5" s="113"/>
      <c r="I5" s="114"/>
      <c r="J5" s="121" t="s">
        <v>5</v>
      </c>
      <c r="K5" s="122"/>
      <c r="L5" s="122"/>
      <c r="M5" s="123"/>
      <c r="N5" s="121" t="s">
        <v>6</v>
      </c>
      <c r="O5" s="122"/>
      <c r="P5" s="122"/>
      <c r="Q5" s="123"/>
      <c r="R5" s="121" t="s">
        <v>7</v>
      </c>
      <c r="S5" s="122"/>
      <c r="T5" s="122"/>
      <c r="U5" s="123"/>
      <c r="V5" s="118"/>
      <c r="W5" s="119"/>
      <c r="X5" s="119"/>
      <c r="Y5" s="120"/>
      <c r="Z5" s="118"/>
      <c r="AA5" s="119"/>
      <c r="AB5" s="119"/>
      <c r="AC5" s="120"/>
    </row>
    <row r="6" spans="1:31" s="3" customFormat="1" ht="45" customHeight="1" thickBot="1" x14ac:dyDescent="0.35">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05" customHeight="1" thickBot="1" x14ac:dyDescent="0.35">
      <c r="A7" s="45">
        <v>43861</v>
      </c>
      <c r="B7" s="12">
        <v>6716</v>
      </c>
      <c r="C7" s="11">
        <v>17.028755367499997</v>
      </c>
      <c r="D7" s="11">
        <v>2.5355502333978555</v>
      </c>
      <c r="E7" s="11">
        <v>2.3651726727705098</v>
      </c>
      <c r="F7" s="12">
        <v>4968</v>
      </c>
      <c r="G7" s="11">
        <v>13.155496909757403</v>
      </c>
      <c r="H7" s="11">
        <v>2.6480468819962568</v>
      </c>
      <c r="I7" s="11">
        <v>2.3783143591365588</v>
      </c>
      <c r="J7" s="12">
        <v>3419</v>
      </c>
      <c r="K7" s="11">
        <v>9.383106031943683</v>
      </c>
      <c r="L7" s="11">
        <v>2.7444007113026272</v>
      </c>
      <c r="M7" s="11">
        <v>2.3691878782107372</v>
      </c>
      <c r="N7" s="12">
        <v>1168</v>
      </c>
      <c r="O7" s="11">
        <v>3.0025429173062497</v>
      </c>
      <c r="P7" s="11">
        <v>2.570670305912885</v>
      </c>
      <c r="Q7" s="11">
        <v>2.3343800840454674</v>
      </c>
      <c r="R7" s="12">
        <v>381</v>
      </c>
      <c r="S7" s="11">
        <v>0.7698479605074694</v>
      </c>
      <c r="T7" s="11">
        <v>2.0205983215419145</v>
      </c>
      <c r="U7" s="11">
        <v>2.660901695711217</v>
      </c>
      <c r="V7" s="12">
        <v>1274</v>
      </c>
      <c r="W7" s="11">
        <v>2.7799957560878452</v>
      </c>
      <c r="X7" s="11">
        <v>2.1821002795038034</v>
      </c>
      <c r="Y7" s="11">
        <v>2.3169520302205799</v>
      </c>
      <c r="Z7" s="12">
        <v>474</v>
      </c>
      <c r="AA7" s="11">
        <v>1.0932627016547494</v>
      </c>
      <c r="AB7" s="11">
        <v>2.306461395896096</v>
      </c>
      <c r="AC7" s="23">
        <v>2.3296530920932002</v>
      </c>
      <c r="AD7" s="2"/>
      <c r="AE7" s="2"/>
    </row>
    <row r="8" spans="1:31" s="3" customFormat="1" ht="15.05" customHeight="1" thickBot="1" x14ac:dyDescent="0.35">
      <c r="A8" s="45">
        <f>EOMONTH(A7,1)</f>
        <v>43890</v>
      </c>
      <c r="B8" s="12">
        <v>7019</v>
      </c>
      <c r="C8" s="11">
        <v>17.586499977069998</v>
      </c>
      <c r="D8" s="11">
        <v>2.5055563437911381</v>
      </c>
      <c r="E8" s="11">
        <v>2.4287855393224489</v>
      </c>
      <c r="F8" s="12">
        <v>5177</v>
      </c>
      <c r="G8" s="11">
        <v>13.686788514839055</v>
      </c>
      <c r="H8" s="11">
        <v>2.6437683049718088</v>
      </c>
      <c r="I8" s="11">
        <v>2.4399254949018512</v>
      </c>
      <c r="J8" s="12">
        <v>3350</v>
      </c>
      <c r="K8" s="11">
        <v>9.313745648710519</v>
      </c>
      <c r="L8" s="11">
        <v>2.7802225817046327</v>
      </c>
      <c r="M8" s="11">
        <v>2.4355314238942189</v>
      </c>
      <c r="N8" s="12">
        <v>1363</v>
      </c>
      <c r="O8" s="11">
        <v>3.5941324582151468</v>
      </c>
      <c r="P8" s="11">
        <v>2.6369277022855075</v>
      </c>
      <c r="Q8" s="11">
        <v>2.3916398691153908</v>
      </c>
      <c r="R8" s="12">
        <v>464</v>
      </c>
      <c r="S8" s="11">
        <v>0.77891040791339083</v>
      </c>
      <c r="T8" s="11">
        <v>1.6786862239512734</v>
      </c>
      <c r="U8" s="11">
        <v>2.7152719178702416</v>
      </c>
      <c r="V8" s="12">
        <v>1381</v>
      </c>
      <c r="W8" s="11">
        <v>2.9613539069567119</v>
      </c>
      <c r="X8" s="11">
        <v>2.1443547479773439</v>
      </c>
      <c r="Y8" s="11">
        <v>2.3790592943338553</v>
      </c>
      <c r="Z8" s="12">
        <v>461</v>
      </c>
      <c r="AA8" s="11">
        <v>0.93835755527423048</v>
      </c>
      <c r="AB8" s="11">
        <v>2.0354827663215413</v>
      </c>
      <c r="AC8" s="23">
        <v>2.4232298679523883</v>
      </c>
      <c r="AD8" s="2"/>
      <c r="AE8" s="2"/>
    </row>
    <row r="9" spans="1:31" s="3" customFormat="1" ht="15.05" customHeight="1" thickBot="1" x14ac:dyDescent="0.35">
      <c r="A9" s="45">
        <f t="shared" ref="A9:A61" si="0">EOMONTH(A8,1)</f>
        <v>43921</v>
      </c>
      <c r="B9" s="12">
        <v>7525</v>
      </c>
      <c r="C9" s="11">
        <v>18.540619209679999</v>
      </c>
      <c r="D9" s="11">
        <v>2.4638696624159468</v>
      </c>
      <c r="E9" s="11">
        <v>2.4369322975600451</v>
      </c>
      <c r="F9" s="12">
        <v>5409</v>
      </c>
      <c r="G9" s="11">
        <v>14.148020421923615</v>
      </c>
      <c r="H9" s="11">
        <v>2.6156443745467954</v>
      </c>
      <c r="I9" s="11">
        <v>2.4496537589377096</v>
      </c>
      <c r="J9" s="12">
        <v>3529</v>
      </c>
      <c r="K9" s="11">
        <v>9.7598778366843018</v>
      </c>
      <c r="L9" s="11">
        <v>2.765621376221111</v>
      </c>
      <c r="M9" s="11">
        <v>2.4364884511116185</v>
      </c>
      <c r="N9" s="12">
        <v>1417</v>
      </c>
      <c r="O9" s="11">
        <v>3.5674384119315197</v>
      </c>
      <c r="P9" s="11">
        <v>2.5175994438472258</v>
      </c>
      <c r="Q9" s="11">
        <v>2.3997833590574542</v>
      </c>
      <c r="R9" s="12">
        <v>463</v>
      </c>
      <c r="S9" s="11">
        <v>0.82070417330779488</v>
      </c>
      <c r="T9" s="11">
        <v>1.7725792080081963</v>
      </c>
      <c r="U9" s="11">
        <v>2.8229933692156339</v>
      </c>
      <c r="V9" s="12">
        <v>1574</v>
      </c>
      <c r="W9" s="11">
        <v>3.2989207552609634</v>
      </c>
      <c r="X9" s="11">
        <v>2.095883580216622</v>
      </c>
      <c r="Y9" s="11">
        <v>2.3910511410642608</v>
      </c>
      <c r="Z9" s="12">
        <v>542</v>
      </c>
      <c r="AA9" s="11">
        <v>1.0936780324954214</v>
      </c>
      <c r="AB9" s="11">
        <v>2.0178561485155377</v>
      </c>
      <c r="AC9" s="23">
        <v>2.410758967678599</v>
      </c>
      <c r="AD9" s="2"/>
      <c r="AE9" s="2"/>
    </row>
    <row r="10" spans="1:31" s="3" customFormat="1" ht="15.05" customHeight="1" thickBot="1" x14ac:dyDescent="0.35">
      <c r="A10" s="45">
        <f t="shared" si="0"/>
        <v>43951</v>
      </c>
      <c r="B10" s="12">
        <v>7078</v>
      </c>
      <c r="C10" s="11">
        <v>17.993150738660002</v>
      </c>
      <c r="D10" s="11">
        <v>2.54212358556937</v>
      </c>
      <c r="E10" s="11">
        <v>2.3668289471338402</v>
      </c>
      <c r="F10" s="12">
        <v>5125</v>
      </c>
      <c r="G10" s="11">
        <v>13.722197567116712</v>
      </c>
      <c r="H10" s="11">
        <v>2.6775019643154563</v>
      </c>
      <c r="I10" s="11">
        <v>2.3827113933420017</v>
      </c>
      <c r="J10" s="12">
        <v>3331</v>
      </c>
      <c r="K10" s="11">
        <v>9.3202455059922453</v>
      </c>
      <c r="L10" s="11">
        <v>2.7980322743897461</v>
      </c>
      <c r="M10" s="11">
        <v>2.372484230311148</v>
      </c>
      <c r="N10" s="12">
        <v>1422</v>
      </c>
      <c r="O10" s="11">
        <v>3.733886977716435</v>
      </c>
      <c r="P10" s="11">
        <v>2.6257995623884915</v>
      </c>
      <c r="Q10" s="11">
        <v>2.3556222477267683</v>
      </c>
      <c r="R10" s="12">
        <v>372</v>
      </c>
      <c r="S10" s="11">
        <v>0.66806508340803028</v>
      </c>
      <c r="T10" s="11">
        <v>1.7958738801291136</v>
      </c>
      <c r="U10" s="11">
        <v>2.6767957321392104</v>
      </c>
      <c r="V10" s="12">
        <v>1387</v>
      </c>
      <c r="W10" s="11">
        <v>3.0715839158941667</v>
      </c>
      <c r="X10" s="11">
        <v>2.2145522104500119</v>
      </c>
      <c r="Y10" s="11">
        <v>2.3063287538646184</v>
      </c>
      <c r="Z10" s="12">
        <v>566</v>
      </c>
      <c r="AA10" s="11">
        <v>1.1993692556491229</v>
      </c>
      <c r="AB10" s="11">
        <v>2.1190269534436799</v>
      </c>
      <c r="AC10" s="23">
        <v>2.3400560045958976</v>
      </c>
      <c r="AD10" s="2"/>
      <c r="AE10" s="2"/>
    </row>
    <row r="11" spans="1:31" s="3" customFormat="1" ht="15.05" customHeight="1" thickBot="1" x14ac:dyDescent="0.35">
      <c r="A11" s="45">
        <f t="shared" si="0"/>
        <v>43982</v>
      </c>
      <c r="B11" s="12">
        <v>6672</v>
      </c>
      <c r="C11" s="11">
        <v>17.062691929909999</v>
      </c>
      <c r="D11" s="11">
        <v>2.5573579031639686</v>
      </c>
      <c r="E11" s="11">
        <v>2.2725421332931295</v>
      </c>
      <c r="F11" s="12">
        <v>4770</v>
      </c>
      <c r="G11" s="11">
        <v>12.72858169811909</v>
      </c>
      <c r="H11" s="11">
        <v>2.6684657648048407</v>
      </c>
      <c r="I11" s="11">
        <v>2.2922551973268415</v>
      </c>
      <c r="J11" s="12">
        <v>3236</v>
      </c>
      <c r="K11" s="11">
        <v>9.0021389318813227</v>
      </c>
      <c r="L11" s="11">
        <v>2.7818723522500997</v>
      </c>
      <c r="M11" s="11">
        <v>2.2931533584905734</v>
      </c>
      <c r="N11" s="12">
        <v>1206</v>
      </c>
      <c r="O11" s="11">
        <v>3.1457025639523999</v>
      </c>
      <c r="P11" s="11">
        <v>2.6083769187001655</v>
      </c>
      <c r="Q11" s="11">
        <v>2.2402944961976683</v>
      </c>
      <c r="R11" s="12">
        <v>328</v>
      </c>
      <c r="S11" s="11">
        <v>0.58074020228536793</v>
      </c>
      <c r="T11" s="11">
        <v>1.7705493972114876</v>
      </c>
      <c r="U11" s="11">
        <v>2.5597888355634497</v>
      </c>
      <c r="V11" s="12">
        <v>1345</v>
      </c>
      <c r="W11" s="11">
        <v>3.1563196548021075</v>
      </c>
      <c r="X11" s="11">
        <v>2.3467060630498939</v>
      </c>
      <c r="Y11" s="11">
        <v>2.1892561322633672</v>
      </c>
      <c r="Z11" s="12">
        <v>557</v>
      </c>
      <c r="AA11" s="11">
        <v>1.1777905769888026</v>
      </c>
      <c r="AB11" s="11">
        <v>2.1145252728703818</v>
      </c>
      <c r="AC11" s="23">
        <v>2.2826949534806742</v>
      </c>
      <c r="AD11" s="2"/>
      <c r="AE11" s="2"/>
    </row>
    <row r="12" spans="1:31" s="3" customFormat="1" ht="15.05" customHeight="1" thickBot="1" x14ac:dyDescent="0.35">
      <c r="A12" s="45">
        <f t="shared" si="0"/>
        <v>44012</v>
      </c>
      <c r="B12" s="12">
        <v>8312</v>
      </c>
      <c r="C12" s="11">
        <v>21.98970203819</v>
      </c>
      <c r="D12" s="11">
        <v>2.645536818839028</v>
      </c>
      <c r="E12" s="11">
        <v>2.1763616153445908</v>
      </c>
      <c r="F12" s="12">
        <v>6032</v>
      </c>
      <c r="G12" s="11">
        <v>16.636456325005057</v>
      </c>
      <c r="H12" s="11">
        <v>2.7580332103788225</v>
      </c>
      <c r="I12" s="11">
        <v>2.1985646463972621</v>
      </c>
      <c r="J12" s="12">
        <v>4294</v>
      </c>
      <c r="K12" s="11">
        <v>12.28354298932042</v>
      </c>
      <c r="L12" s="11">
        <v>2.8606294805124408</v>
      </c>
      <c r="M12" s="11">
        <v>2.190506600348666</v>
      </c>
      <c r="N12" s="12">
        <v>1355</v>
      </c>
      <c r="O12" s="11">
        <v>3.6228451190990989</v>
      </c>
      <c r="P12" s="11">
        <v>2.6736864347594822</v>
      </c>
      <c r="Q12" s="11">
        <v>2.1696904725187336</v>
      </c>
      <c r="R12" s="12">
        <v>383</v>
      </c>
      <c r="S12" s="11">
        <v>0.73006821658553966</v>
      </c>
      <c r="T12" s="11">
        <v>1.9061833331215134</v>
      </c>
      <c r="U12" s="11">
        <v>2.4774262792236459</v>
      </c>
      <c r="V12" s="12">
        <v>1606</v>
      </c>
      <c r="W12" s="11">
        <v>3.8632571202566548</v>
      </c>
      <c r="X12" s="11">
        <v>2.4055150188397603</v>
      </c>
      <c r="Y12" s="11">
        <v>2.0885225456574079</v>
      </c>
      <c r="Z12" s="12">
        <v>674</v>
      </c>
      <c r="AA12" s="11">
        <v>1.489988592928287</v>
      </c>
      <c r="AB12" s="11">
        <v>2.2106655681428591</v>
      </c>
      <c r="AC12" s="23">
        <v>2.1562038469379643</v>
      </c>
      <c r="AD12" s="2"/>
      <c r="AE12" s="2"/>
    </row>
    <row r="13" spans="1:31" s="3" customFormat="1" ht="15.05" customHeight="1" thickBot="1" x14ac:dyDescent="0.35">
      <c r="A13" s="45">
        <f t="shared" si="0"/>
        <v>44043</v>
      </c>
      <c r="B13" s="12">
        <v>8499</v>
      </c>
      <c r="C13" s="11">
        <v>22.55830115314</v>
      </c>
      <c r="D13" s="11">
        <v>2.6542300450805976</v>
      </c>
      <c r="E13" s="11">
        <v>2.1222284355634491</v>
      </c>
      <c r="F13" s="12">
        <v>6191</v>
      </c>
      <c r="G13" s="11">
        <v>17.194047313891385</v>
      </c>
      <c r="H13" s="11">
        <v>2.7772649513634931</v>
      </c>
      <c r="I13" s="11">
        <v>2.1412422862293794</v>
      </c>
      <c r="J13" s="12">
        <v>4493</v>
      </c>
      <c r="K13" s="11">
        <v>12.963396543830614</v>
      </c>
      <c r="L13" s="11">
        <v>2.8852429432073476</v>
      </c>
      <c r="M13" s="11">
        <v>2.1335157150751773</v>
      </c>
      <c r="N13" s="12">
        <v>1318</v>
      </c>
      <c r="O13" s="11">
        <v>3.5763740535868993</v>
      </c>
      <c r="P13" s="11">
        <v>2.7134856248762516</v>
      </c>
      <c r="Q13" s="11">
        <v>2.1112821558175239</v>
      </c>
      <c r="R13" s="12">
        <v>380</v>
      </c>
      <c r="S13" s="11">
        <v>0.65427671647387253</v>
      </c>
      <c r="T13" s="11">
        <v>1.7217808328259805</v>
      </c>
      <c r="U13" s="11">
        <v>2.4580978820701676</v>
      </c>
      <c r="V13" s="12">
        <v>1651</v>
      </c>
      <c r="W13" s="11">
        <v>3.93304850051162</v>
      </c>
      <c r="X13" s="11">
        <v>2.3822219869846273</v>
      </c>
      <c r="Y13" s="11">
        <v>2.0494806620775718</v>
      </c>
      <c r="Z13" s="12">
        <v>657</v>
      </c>
      <c r="AA13" s="11">
        <v>1.4312053387369936</v>
      </c>
      <c r="AB13" s="11">
        <v>2.1783947317153629</v>
      </c>
      <c r="AC13" s="23">
        <v>2.0937178330379727</v>
      </c>
      <c r="AD13" s="2"/>
      <c r="AE13" s="2"/>
    </row>
    <row r="14" spans="1:31" s="3" customFormat="1" ht="15.05" customHeight="1" thickBot="1" x14ac:dyDescent="0.35">
      <c r="A14" s="45">
        <f t="shared" si="0"/>
        <v>44074</v>
      </c>
      <c r="B14" s="12">
        <v>7618</v>
      </c>
      <c r="C14" s="11">
        <v>20.473458252179999</v>
      </c>
      <c r="D14" s="11">
        <v>2.6875109283512733</v>
      </c>
      <c r="E14" s="11">
        <v>2.100430011915583</v>
      </c>
      <c r="F14" s="12">
        <v>5376</v>
      </c>
      <c r="G14" s="11">
        <v>15.180581640281545</v>
      </c>
      <c r="H14" s="11">
        <v>2.8237689063023708</v>
      </c>
      <c r="I14" s="11">
        <v>2.1230870058886118</v>
      </c>
      <c r="J14" s="12">
        <v>3847</v>
      </c>
      <c r="K14" s="11">
        <v>11.3168630923736</v>
      </c>
      <c r="L14" s="11">
        <v>2.9417372218283337</v>
      </c>
      <c r="M14" s="11">
        <v>2.1147657088731306</v>
      </c>
      <c r="N14" s="12">
        <v>1179</v>
      </c>
      <c r="O14" s="11">
        <v>3.2353904866461409</v>
      </c>
      <c r="P14" s="11">
        <v>2.7441819225158111</v>
      </c>
      <c r="Q14" s="11">
        <v>2.0860308059970096</v>
      </c>
      <c r="R14" s="12">
        <v>350</v>
      </c>
      <c r="S14" s="11">
        <v>0.62832806126180507</v>
      </c>
      <c r="T14" s="11">
        <v>1.7952230321765859</v>
      </c>
      <c r="U14" s="11">
        <v>2.4637724994599783</v>
      </c>
      <c r="V14" s="12">
        <v>1634</v>
      </c>
      <c r="W14" s="11">
        <v>3.8843068663920439</v>
      </c>
      <c r="X14" s="11">
        <v>2.3771767848176522</v>
      </c>
      <c r="Y14" s="11">
        <v>2.0186077489871712</v>
      </c>
      <c r="Z14" s="12">
        <v>608</v>
      </c>
      <c r="AA14" s="11">
        <v>1.4085697455064099</v>
      </c>
      <c r="AB14" s="11">
        <v>2.3167265551092266</v>
      </c>
      <c r="AC14" s="23">
        <v>2.0818838454245747</v>
      </c>
      <c r="AD14" s="2"/>
      <c r="AE14" s="2"/>
    </row>
    <row r="15" spans="1:31" s="3" customFormat="1" ht="15.05" customHeight="1" thickBot="1" x14ac:dyDescent="0.35">
      <c r="A15" s="45">
        <f t="shared" si="0"/>
        <v>44104</v>
      </c>
      <c r="B15" s="12">
        <v>8804</v>
      </c>
      <c r="C15" s="11">
        <v>23.817707517340001</v>
      </c>
      <c r="D15" s="11">
        <v>2.7053279778895956</v>
      </c>
      <c r="E15" s="11">
        <v>2.062701621821609</v>
      </c>
      <c r="F15" s="12">
        <v>5999</v>
      </c>
      <c r="G15" s="11">
        <v>16.973707617683889</v>
      </c>
      <c r="H15" s="11">
        <v>2.8294228400873296</v>
      </c>
      <c r="I15" s="11">
        <v>2.0851998556242899</v>
      </c>
      <c r="J15" s="12">
        <v>4344</v>
      </c>
      <c r="K15" s="11">
        <v>12.698865576055503</v>
      </c>
      <c r="L15" s="11">
        <v>2.92331159669786</v>
      </c>
      <c r="M15" s="11">
        <v>2.0759677651110802</v>
      </c>
      <c r="N15" s="12">
        <v>1306</v>
      </c>
      <c r="O15" s="11">
        <v>3.5989828463954718</v>
      </c>
      <c r="P15" s="11">
        <v>2.7557295914207294</v>
      </c>
      <c r="Q15" s="11">
        <v>2.0522292018783883</v>
      </c>
      <c r="R15" s="12">
        <v>349</v>
      </c>
      <c r="S15" s="11">
        <v>0.67585919523291271</v>
      </c>
      <c r="T15" s="11">
        <v>1.9365592986616409</v>
      </c>
      <c r="U15" s="11">
        <v>2.434233937490824</v>
      </c>
      <c r="V15" s="12">
        <v>2046</v>
      </c>
      <c r="W15" s="11">
        <v>4.9881857554869766</v>
      </c>
      <c r="X15" s="11">
        <v>2.4380184533171927</v>
      </c>
      <c r="Y15" s="11">
        <v>1.9821989146779573</v>
      </c>
      <c r="Z15" s="12">
        <v>759</v>
      </c>
      <c r="AA15" s="11">
        <v>1.8558141441691354</v>
      </c>
      <c r="AB15" s="11">
        <v>2.4450779238065024</v>
      </c>
      <c r="AC15" s="23">
        <v>2.0733082952500625</v>
      </c>
      <c r="AD15" s="2"/>
      <c r="AE15" s="2"/>
    </row>
    <row r="16" spans="1:31" s="3" customFormat="1" ht="15.05" customHeight="1" thickBot="1" x14ac:dyDescent="0.35">
      <c r="A16" s="45">
        <f t="shared" si="0"/>
        <v>44135</v>
      </c>
      <c r="B16" s="12">
        <v>9878</v>
      </c>
      <c r="C16" s="11">
        <v>27.22709690184</v>
      </c>
      <c r="D16" s="11">
        <v>2.7563370016035633</v>
      </c>
      <c r="E16" s="11">
        <v>2.0126834450317399</v>
      </c>
      <c r="F16" s="12">
        <v>6458</v>
      </c>
      <c r="G16" s="11">
        <v>18.687951114329721</v>
      </c>
      <c r="H16" s="11">
        <v>2.8937675928042306</v>
      </c>
      <c r="I16" s="11">
        <v>2.0448071965238204</v>
      </c>
      <c r="J16" s="12">
        <v>4675</v>
      </c>
      <c r="K16" s="11">
        <v>13.792181539249505</v>
      </c>
      <c r="L16" s="11">
        <v>2.9501992597325142</v>
      </c>
      <c r="M16" s="11">
        <v>2.0350356526106461</v>
      </c>
      <c r="N16" s="12">
        <v>1360</v>
      </c>
      <c r="O16" s="11">
        <v>4.0107034727817235</v>
      </c>
      <c r="P16" s="11">
        <v>2.9490466711630319</v>
      </c>
      <c r="Q16" s="11">
        <v>2.0216701324023036</v>
      </c>
      <c r="R16" s="12">
        <v>423</v>
      </c>
      <c r="S16" s="11">
        <v>0.8850661022984927</v>
      </c>
      <c r="T16" s="11">
        <v>2.0923548517694863</v>
      </c>
      <c r="U16" s="11">
        <v>2.3019256314072676</v>
      </c>
      <c r="V16" s="12">
        <v>2524</v>
      </c>
      <c r="W16" s="11">
        <v>6.3814393000781795</v>
      </c>
      <c r="X16" s="11">
        <v>2.5283040016157603</v>
      </c>
      <c r="Y16" s="11">
        <v>1.9267677828238925</v>
      </c>
      <c r="Z16" s="12">
        <v>896</v>
      </c>
      <c r="AA16" s="11">
        <v>2.1577064874320997</v>
      </c>
      <c r="AB16" s="11">
        <v>2.408154561866183</v>
      </c>
      <c r="AC16" s="23">
        <v>1.9885552725992448</v>
      </c>
      <c r="AD16" s="2"/>
      <c r="AE16" s="2"/>
    </row>
    <row r="17" spans="1:31" s="3" customFormat="1" ht="15.05" customHeight="1" thickBot="1" x14ac:dyDescent="0.35">
      <c r="A17" s="45">
        <f t="shared" si="0"/>
        <v>44165</v>
      </c>
      <c r="B17" s="12">
        <v>10483</v>
      </c>
      <c r="C17" s="11">
        <v>29.348964323020002</v>
      </c>
      <c r="D17" s="11">
        <v>2.7996722620452164</v>
      </c>
      <c r="E17" s="11">
        <v>1.9632126041810343</v>
      </c>
      <c r="F17" s="12">
        <v>6676</v>
      </c>
      <c r="G17" s="11">
        <v>19.68673666296219</v>
      </c>
      <c r="H17" s="11">
        <v>2.9488820645539526</v>
      </c>
      <c r="I17" s="11">
        <v>1.9952799536322847</v>
      </c>
      <c r="J17" s="12">
        <v>4891</v>
      </c>
      <c r="K17" s="11">
        <v>14.891636791449104</v>
      </c>
      <c r="L17" s="11">
        <v>3.0447018588119206</v>
      </c>
      <c r="M17" s="11">
        <v>1.9884291635245539</v>
      </c>
      <c r="N17" s="12">
        <v>1327</v>
      </c>
      <c r="O17" s="11">
        <v>3.8256073293177888</v>
      </c>
      <c r="P17" s="11">
        <v>2.882899268513782</v>
      </c>
      <c r="Q17" s="11">
        <v>1.9613970617670493</v>
      </c>
      <c r="R17" s="12">
        <v>458</v>
      </c>
      <c r="S17" s="11">
        <v>0.96949254219529657</v>
      </c>
      <c r="T17" s="11">
        <v>2.1167959436578525</v>
      </c>
      <c r="U17" s="11">
        <v>2.2342112577889677</v>
      </c>
      <c r="V17" s="12">
        <v>2875</v>
      </c>
      <c r="W17" s="11">
        <v>7.3137619027743446</v>
      </c>
      <c r="X17" s="11">
        <v>2.5439171835736851</v>
      </c>
      <c r="Y17" s="11">
        <v>1.8885698997858387</v>
      </c>
      <c r="Z17" s="12">
        <v>932</v>
      </c>
      <c r="AA17" s="11">
        <v>2.3484657572834657</v>
      </c>
      <c r="AB17" s="11">
        <v>2.5198130442955642</v>
      </c>
      <c r="AC17" s="23">
        <v>1.9268558908095403</v>
      </c>
      <c r="AD17" s="2"/>
      <c r="AE17" s="2"/>
    </row>
    <row r="18" spans="1:31" s="3" customFormat="1" ht="15.05" customHeight="1" thickBot="1" x14ac:dyDescent="0.35">
      <c r="A18" s="45">
        <f t="shared" si="0"/>
        <v>44196</v>
      </c>
      <c r="B18" s="12">
        <v>10587</v>
      </c>
      <c r="C18" s="11">
        <v>30.02700009774</v>
      </c>
      <c r="D18" s="11">
        <v>2.8362142342249927</v>
      </c>
      <c r="E18" s="11">
        <v>1.9559486635018715</v>
      </c>
      <c r="F18" s="12">
        <v>6485</v>
      </c>
      <c r="G18" s="11">
        <v>19.672113872684978</v>
      </c>
      <c r="H18" s="11">
        <v>3.033479394400151</v>
      </c>
      <c r="I18" s="11">
        <v>1.983340231735147</v>
      </c>
      <c r="J18" s="12">
        <v>4730</v>
      </c>
      <c r="K18" s="11">
        <v>14.847420562638261</v>
      </c>
      <c r="L18" s="11">
        <v>3.1389895481264825</v>
      </c>
      <c r="M18" s="11">
        <v>1.9721355948149659</v>
      </c>
      <c r="N18" s="12">
        <v>1332</v>
      </c>
      <c r="O18" s="11">
        <v>4.0283556969720538</v>
      </c>
      <c r="P18" s="11">
        <v>3.0242910637928331</v>
      </c>
      <c r="Q18" s="11">
        <v>1.9606978550266119</v>
      </c>
      <c r="R18" s="12">
        <v>423</v>
      </c>
      <c r="S18" s="11">
        <v>0.79633761307466333</v>
      </c>
      <c r="T18" s="11">
        <v>1.8825948299637429</v>
      </c>
      <c r="U18" s="11">
        <v>2.306785337910549</v>
      </c>
      <c r="V18" s="12">
        <v>3099</v>
      </c>
      <c r="W18" s="11">
        <v>7.8408787226837706</v>
      </c>
      <c r="X18" s="11">
        <v>2.5301318885717232</v>
      </c>
      <c r="Y18" s="11">
        <v>1.902124566719517</v>
      </c>
      <c r="Z18" s="12">
        <v>1003</v>
      </c>
      <c r="AA18" s="11">
        <v>2.5140075023712507</v>
      </c>
      <c r="AB18" s="11">
        <v>2.5064880382564811</v>
      </c>
      <c r="AC18" s="23">
        <v>1.9094802921474536</v>
      </c>
      <c r="AD18" s="2"/>
      <c r="AE18" s="2"/>
    </row>
    <row r="19" spans="1:31" s="3" customFormat="1" ht="15.05" customHeight="1" thickBot="1" x14ac:dyDescent="0.35">
      <c r="A19" s="45">
        <f t="shared" si="0"/>
        <v>44227</v>
      </c>
      <c r="B19" s="12">
        <v>9859</v>
      </c>
      <c r="C19" s="11">
        <v>28.323006058450002</v>
      </c>
      <c r="D19" s="11">
        <v>2.8728071871842986</v>
      </c>
      <c r="E19" s="11">
        <v>1.9313065931554492</v>
      </c>
      <c r="F19" s="12">
        <v>5903</v>
      </c>
      <c r="G19" s="11">
        <v>17.993022943182226</v>
      </c>
      <c r="H19" s="11">
        <v>3.0481150166325977</v>
      </c>
      <c r="I19" s="11">
        <v>1.95985971405281</v>
      </c>
      <c r="J19" s="12">
        <v>4183</v>
      </c>
      <c r="K19" s="11">
        <v>13.089006748528487</v>
      </c>
      <c r="L19" s="11">
        <v>3.1290955650319119</v>
      </c>
      <c r="M19" s="11">
        <v>1.9471840813281984</v>
      </c>
      <c r="N19" s="12">
        <v>1291</v>
      </c>
      <c r="O19" s="11">
        <v>3.9833517778937257</v>
      </c>
      <c r="P19" s="11">
        <v>3.0854777520478125</v>
      </c>
      <c r="Q19" s="11">
        <v>1.9307882401588612</v>
      </c>
      <c r="R19" s="12">
        <v>429</v>
      </c>
      <c r="S19" s="11">
        <v>0.9206644167600132</v>
      </c>
      <c r="T19" s="11">
        <v>2.1460709015384922</v>
      </c>
      <c r="U19" s="11">
        <v>2.2658488935707495</v>
      </c>
      <c r="V19" s="12">
        <v>2962</v>
      </c>
      <c r="W19" s="11">
        <v>7.7435989337921107</v>
      </c>
      <c r="X19" s="11">
        <v>2.6143142922998344</v>
      </c>
      <c r="Y19" s="11">
        <v>1.8846213049295406</v>
      </c>
      <c r="Z19" s="12">
        <v>994</v>
      </c>
      <c r="AA19" s="11">
        <v>2.5863841814756645</v>
      </c>
      <c r="AB19" s="11">
        <v>2.6019961584262221</v>
      </c>
      <c r="AC19" s="23">
        <v>1.8724426345965619</v>
      </c>
      <c r="AD19" s="2"/>
      <c r="AE19" s="2"/>
    </row>
    <row r="20" spans="1:31" s="3" customFormat="1" ht="15.05" customHeight="1" thickBot="1" x14ac:dyDescent="0.35">
      <c r="A20" s="45">
        <f t="shared" si="0"/>
        <v>44255</v>
      </c>
      <c r="B20" s="12">
        <v>11090</v>
      </c>
      <c r="C20" s="11">
        <v>32.086670157490005</v>
      </c>
      <c r="D20" s="11">
        <v>2.8932975795752935</v>
      </c>
      <c r="E20" s="11">
        <v>1.9304423837667311</v>
      </c>
      <c r="F20" s="12">
        <v>6459</v>
      </c>
      <c r="G20" s="11">
        <v>20.306279382530413</v>
      </c>
      <c r="H20" s="11">
        <v>3.1438735690556454</v>
      </c>
      <c r="I20" s="11">
        <v>1.9585984788821995</v>
      </c>
      <c r="J20" s="12">
        <v>4484</v>
      </c>
      <c r="K20" s="11">
        <v>14.547178434953741</v>
      </c>
      <c r="L20" s="11">
        <v>3.244241399409844</v>
      </c>
      <c r="M20" s="11">
        <v>1.9542793563167318</v>
      </c>
      <c r="N20" s="12">
        <v>1470</v>
      </c>
      <c r="O20" s="11">
        <v>4.5569788261752722</v>
      </c>
      <c r="P20" s="11">
        <v>3.0999855960376004</v>
      </c>
      <c r="Q20" s="11">
        <v>1.9098329585886789</v>
      </c>
      <c r="R20" s="12">
        <v>505</v>
      </c>
      <c r="S20" s="11">
        <v>1.2021221214013995</v>
      </c>
      <c r="T20" s="11">
        <v>2.380439844359207</v>
      </c>
      <c r="U20" s="11">
        <v>2.195724545354528</v>
      </c>
      <c r="V20" s="12">
        <v>3544</v>
      </c>
      <c r="W20" s="11">
        <v>8.9530621282564038</v>
      </c>
      <c r="X20" s="11">
        <v>2.5262590655351027</v>
      </c>
      <c r="Y20" s="11">
        <v>1.881387128058994</v>
      </c>
      <c r="Z20" s="12">
        <v>1087</v>
      </c>
      <c r="AA20" s="11">
        <v>2.8273286467031853</v>
      </c>
      <c r="AB20" s="11">
        <v>2.6010383134343926</v>
      </c>
      <c r="AC20" s="23">
        <v>1.8835603978959063</v>
      </c>
      <c r="AD20" s="2"/>
      <c r="AE20" s="2"/>
    </row>
    <row r="21" spans="1:31" s="3" customFormat="1" ht="15.05" customHeight="1" thickBot="1" x14ac:dyDescent="0.35">
      <c r="A21" s="45">
        <f t="shared" si="0"/>
        <v>44286</v>
      </c>
      <c r="B21" s="12">
        <v>16222</v>
      </c>
      <c r="C21" s="11">
        <v>48.355991691570004</v>
      </c>
      <c r="D21" s="11">
        <v>2.980889637009617</v>
      </c>
      <c r="E21" s="11">
        <v>1.9474525451710196</v>
      </c>
      <c r="F21" s="12">
        <v>9321</v>
      </c>
      <c r="G21" s="11">
        <v>30.322925651992666</v>
      </c>
      <c r="H21" s="11">
        <v>3.2531837412286948</v>
      </c>
      <c r="I21" s="11">
        <v>1.9723448199527809</v>
      </c>
      <c r="J21" s="12">
        <v>6081</v>
      </c>
      <c r="K21" s="11">
        <v>20.369802106461595</v>
      </c>
      <c r="L21" s="11">
        <v>3.3497454541130725</v>
      </c>
      <c r="M21" s="11">
        <v>1.9603656324035299</v>
      </c>
      <c r="N21" s="12">
        <v>2378</v>
      </c>
      <c r="O21" s="11">
        <v>7.5513556247371358</v>
      </c>
      <c r="P21" s="11">
        <v>3.1755069910585099</v>
      </c>
      <c r="Q21" s="11">
        <v>1.9467100628962726</v>
      </c>
      <c r="R21" s="12">
        <v>862</v>
      </c>
      <c r="S21" s="11">
        <v>2.4017679207939331</v>
      </c>
      <c r="T21" s="11">
        <v>2.7862736900161633</v>
      </c>
      <c r="U21" s="11">
        <v>2.1545401281977226</v>
      </c>
      <c r="V21" s="12">
        <v>5153</v>
      </c>
      <c r="W21" s="11">
        <v>13.254462264464815</v>
      </c>
      <c r="X21" s="11">
        <v>2.5721836337016915</v>
      </c>
      <c r="Y21" s="11">
        <v>1.9118056598343032</v>
      </c>
      <c r="Z21" s="12">
        <v>1748</v>
      </c>
      <c r="AA21" s="11">
        <v>4.7786037751125221</v>
      </c>
      <c r="AB21" s="11">
        <v>2.7337550200872553</v>
      </c>
      <c r="AC21" s="23">
        <v>1.8883712079725927</v>
      </c>
      <c r="AD21" s="2"/>
      <c r="AE21" s="2"/>
    </row>
    <row r="22" spans="1:31" s="3" customFormat="1" ht="15.05" customHeight="1" thickBot="1" x14ac:dyDescent="0.35">
      <c r="A22" s="45">
        <f t="shared" si="0"/>
        <v>44316</v>
      </c>
      <c r="B22" s="12">
        <v>13196</v>
      </c>
      <c r="C22" s="11">
        <v>40.013879276849998</v>
      </c>
      <c r="D22" s="11">
        <v>3.032273361386026</v>
      </c>
      <c r="E22" s="11">
        <v>1.9915411247078221</v>
      </c>
      <c r="F22" s="12">
        <v>8129</v>
      </c>
      <c r="G22" s="11">
        <v>26.880628483311245</v>
      </c>
      <c r="H22" s="11">
        <v>3.306757102141868</v>
      </c>
      <c r="I22" s="11">
        <v>2.0133759732704579</v>
      </c>
      <c r="J22" s="12">
        <v>4925</v>
      </c>
      <c r="K22" s="11">
        <v>17.089460889453918</v>
      </c>
      <c r="L22" s="11">
        <v>3.4699412973510491</v>
      </c>
      <c r="M22" s="11">
        <v>2.0053919063287187</v>
      </c>
      <c r="N22" s="12">
        <v>1957</v>
      </c>
      <c r="O22" s="11">
        <v>6.2544824782275494</v>
      </c>
      <c r="P22" s="11">
        <v>3.1959542556093763</v>
      </c>
      <c r="Q22" s="11">
        <v>1.9788269665088003</v>
      </c>
      <c r="R22" s="12">
        <v>1247</v>
      </c>
      <c r="S22" s="11">
        <v>3.5366851156297763</v>
      </c>
      <c r="T22" s="11">
        <v>2.836154864177848</v>
      </c>
      <c r="U22" s="11">
        <v>2.1130539331806131</v>
      </c>
      <c r="V22" s="12">
        <v>3700</v>
      </c>
      <c r="W22" s="11">
        <v>9.510710241070468</v>
      </c>
      <c r="X22" s="11">
        <v>2.5704622273163427</v>
      </c>
      <c r="Y22" s="11">
        <v>1.9498838555123825</v>
      </c>
      <c r="Z22" s="12">
        <v>1367</v>
      </c>
      <c r="AA22" s="11">
        <v>3.6225405524682879</v>
      </c>
      <c r="AB22" s="11">
        <v>2.6499930888575625</v>
      </c>
      <c r="AC22" s="23">
        <v>1.9388863006453212</v>
      </c>
      <c r="AD22" s="2"/>
      <c r="AE22" s="2"/>
    </row>
    <row r="23" spans="1:31" s="3" customFormat="1" ht="15.05" customHeight="1" thickBot="1" x14ac:dyDescent="0.35">
      <c r="A23" s="45">
        <f t="shared" si="0"/>
        <v>44347</v>
      </c>
      <c r="B23" s="12">
        <v>14225</v>
      </c>
      <c r="C23" s="11">
        <v>42.822677108470003</v>
      </c>
      <c r="D23" s="11">
        <v>3.0103815190488579</v>
      </c>
      <c r="E23" s="11">
        <v>2.064916257721237</v>
      </c>
      <c r="F23" s="12">
        <v>8632</v>
      </c>
      <c r="G23" s="11">
        <v>28.38274038374519</v>
      </c>
      <c r="H23" s="11">
        <v>3.2880839184134834</v>
      </c>
      <c r="I23" s="11">
        <v>2.0916440486016517</v>
      </c>
      <c r="J23" s="12">
        <v>5392</v>
      </c>
      <c r="K23" s="11">
        <v>18.336817439169664</v>
      </c>
      <c r="L23" s="11">
        <v>3.4007450740299823</v>
      </c>
      <c r="M23" s="11">
        <v>2.0791465447477209</v>
      </c>
      <c r="N23" s="12">
        <v>2379</v>
      </c>
      <c r="O23" s="11">
        <v>7.5734103468070115</v>
      </c>
      <c r="P23" s="11">
        <v>3.1834427687293032</v>
      </c>
      <c r="Q23" s="11">
        <v>2.0604918018181264</v>
      </c>
      <c r="R23" s="12">
        <v>861</v>
      </c>
      <c r="S23" s="11">
        <v>2.4725125977685152</v>
      </c>
      <c r="T23" s="11">
        <v>2.8716754910203428</v>
      </c>
      <c r="U23" s="11">
        <v>2.2797495390049112</v>
      </c>
      <c r="V23" s="12">
        <v>4260</v>
      </c>
      <c r="W23" s="11">
        <v>10.973328491253159</v>
      </c>
      <c r="X23" s="11">
        <v>2.5758987068669388</v>
      </c>
      <c r="Y23" s="11">
        <v>2.0101678016142883</v>
      </c>
      <c r="Z23" s="12">
        <v>1333</v>
      </c>
      <c r="AA23" s="11">
        <v>3.4666082334716539</v>
      </c>
      <c r="AB23" s="11">
        <v>2.600606326685412</v>
      </c>
      <c r="AC23" s="23">
        <v>2.0193861182565667</v>
      </c>
      <c r="AD23" s="2"/>
      <c r="AE23" s="2"/>
    </row>
    <row r="24" spans="1:31" s="3" customFormat="1" ht="15.05" customHeight="1" thickBot="1" x14ac:dyDescent="0.35">
      <c r="A24" s="45">
        <f t="shared" si="0"/>
        <v>44377</v>
      </c>
      <c r="B24" s="12">
        <v>15098</v>
      </c>
      <c r="C24" s="11">
        <v>46.221256409539997</v>
      </c>
      <c r="D24" s="11">
        <v>3.0614158437899057</v>
      </c>
      <c r="E24" s="11">
        <v>2.1330920780389966</v>
      </c>
      <c r="F24" s="12">
        <v>9741</v>
      </c>
      <c r="G24" s="11">
        <v>32.458508527543145</v>
      </c>
      <c r="H24" s="11">
        <v>3.3321536318184113</v>
      </c>
      <c r="I24" s="11">
        <v>2.1569613021135465</v>
      </c>
      <c r="J24" s="12">
        <v>6304</v>
      </c>
      <c r="K24" s="11">
        <v>21.755998819458835</v>
      </c>
      <c r="L24" s="11">
        <v>3.4511419447111096</v>
      </c>
      <c r="M24" s="11">
        <v>2.1506386513552855</v>
      </c>
      <c r="N24" s="12">
        <v>2568</v>
      </c>
      <c r="O24" s="11">
        <v>8.2607494188427335</v>
      </c>
      <c r="P24" s="11">
        <v>3.2168027331942111</v>
      </c>
      <c r="Q24" s="11">
        <v>2.1112004439528662</v>
      </c>
      <c r="R24" s="12">
        <v>869</v>
      </c>
      <c r="S24" s="11">
        <v>2.4417602892415782</v>
      </c>
      <c r="T24" s="11">
        <v>2.8098507356059588</v>
      </c>
      <c r="U24" s="11">
        <v>2.3681100242714059</v>
      </c>
      <c r="V24" s="12">
        <v>4038</v>
      </c>
      <c r="W24" s="11">
        <v>10.246503043309785</v>
      </c>
      <c r="X24" s="11">
        <v>2.5375193272188667</v>
      </c>
      <c r="Y24" s="11">
        <v>2.0755277037498332</v>
      </c>
      <c r="Z24" s="12">
        <v>1319</v>
      </c>
      <c r="AA24" s="11">
        <v>3.5162448386870677</v>
      </c>
      <c r="AB24" s="11">
        <v>2.6658414243268136</v>
      </c>
      <c r="AC24" s="23">
        <v>2.0805002121953957</v>
      </c>
      <c r="AD24" s="2"/>
      <c r="AE24" s="2"/>
    </row>
    <row r="25" spans="1:31" s="3" customFormat="1" ht="15.05" customHeight="1" thickBot="1" x14ac:dyDescent="0.35">
      <c r="A25" s="45">
        <f t="shared" si="0"/>
        <v>44408</v>
      </c>
      <c r="B25" s="12">
        <v>11826</v>
      </c>
      <c r="C25" s="11">
        <v>36.603812248779995</v>
      </c>
      <c r="D25" s="11">
        <v>3.0951980592575676</v>
      </c>
      <c r="E25" s="11">
        <v>2.2250643732071826</v>
      </c>
      <c r="F25" s="12">
        <v>7967</v>
      </c>
      <c r="G25" s="11">
        <v>26.761440991100784</v>
      </c>
      <c r="H25" s="11">
        <v>3.3590361479980899</v>
      </c>
      <c r="I25" s="11">
        <v>2.2486494551884184</v>
      </c>
      <c r="J25" s="12">
        <v>4999</v>
      </c>
      <c r="K25" s="11">
        <v>17.376964428171796</v>
      </c>
      <c r="L25" s="11">
        <v>3.4760881032550102</v>
      </c>
      <c r="M25" s="11">
        <v>2.2469018568814008</v>
      </c>
      <c r="N25" s="12">
        <v>2233</v>
      </c>
      <c r="O25" s="11">
        <v>7.3201528666116333</v>
      </c>
      <c r="P25" s="11">
        <v>3.2781696670898492</v>
      </c>
      <c r="Q25" s="11">
        <v>2.2080665739019616</v>
      </c>
      <c r="R25" s="12">
        <v>735</v>
      </c>
      <c r="S25" s="11">
        <v>2.0643236963173575</v>
      </c>
      <c r="T25" s="11">
        <v>2.8086036684589892</v>
      </c>
      <c r="U25" s="11">
        <v>2.4072684009401586</v>
      </c>
      <c r="V25" s="12">
        <v>2876</v>
      </c>
      <c r="W25" s="11">
        <v>7.3253280528759559</v>
      </c>
      <c r="X25" s="11">
        <v>2.5470542603880237</v>
      </c>
      <c r="Y25" s="11">
        <v>2.1431960070115359</v>
      </c>
      <c r="Z25" s="12">
        <v>983</v>
      </c>
      <c r="AA25" s="11">
        <v>2.5170432048032612</v>
      </c>
      <c r="AB25" s="11">
        <v>2.5605729448659829</v>
      </c>
      <c r="AC25" s="23">
        <v>2.2125663198901004</v>
      </c>
      <c r="AD25" s="2"/>
      <c r="AE25" s="2"/>
    </row>
    <row r="26" spans="1:31" s="3" customFormat="1" ht="15.05" customHeight="1" thickBot="1" x14ac:dyDescent="0.35">
      <c r="A26" s="45">
        <f t="shared" si="0"/>
        <v>44439</v>
      </c>
      <c r="B26" s="12">
        <v>11454</v>
      </c>
      <c r="C26" s="11">
        <v>35.516764998620012</v>
      </c>
      <c r="D26" s="11">
        <v>3.1008176181788034</v>
      </c>
      <c r="E26" s="11">
        <v>2.318512760284885</v>
      </c>
      <c r="F26" s="12">
        <v>7683</v>
      </c>
      <c r="G26" s="11">
        <v>25.978295476216122</v>
      </c>
      <c r="H26" s="11">
        <v>3.3812697483035428</v>
      </c>
      <c r="I26" s="11">
        <v>2.3510621757140084</v>
      </c>
      <c r="J26" s="12">
        <v>4896</v>
      </c>
      <c r="K26" s="11">
        <v>17.213825308585367</v>
      </c>
      <c r="L26" s="11">
        <v>3.5158956921130242</v>
      </c>
      <c r="M26" s="11">
        <v>2.3496519957443676</v>
      </c>
      <c r="N26" s="12">
        <v>2026</v>
      </c>
      <c r="O26" s="11">
        <v>6.6713165060979369</v>
      </c>
      <c r="P26" s="11">
        <v>3.2928511876100375</v>
      </c>
      <c r="Q26" s="11">
        <v>2.3098699349757812</v>
      </c>
      <c r="R26" s="12">
        <v>761</v>
      </c>
      <c r="S26" s="11">
        <v>2.0931536615328161</v>
      </c>
      <c r="T26" s="11">
        <v>2.7505304356541602</v>
      </c>
      <c r="U26" s="11">
        <v>2.4939475609141275</v>
      </c>
      <c r="V26" s="12">
        <v>2925</v>
      </c>
      <c r="W26" s="11">
        <v>7.388777492661383</v>
      </c>
      <c r="X26" s="11">
        <v>2.526077775268849</v>
      </c>
      <c r="Y26" s="11">
        <v>2.2171357289524587</v>
      </c>
      <c r="Z26" s="12">
        <v>846</v>
      </c>
      <c r="AA26" s="11">
        <v>2.1496920297425004</v>
      </c>
      <c r="AB26" s="11">
        <v>2.5410071273552011</v>
      </c>
      <c r="AC26" s="23">
        <v>2.2736105124845087</v>
      </c>
      <c r="AD26" s="2"/>
      <c r="AE26" s="2"/>
    </row>
    <row r="27" spans="1:31" ht="15.05" customHeight="1" thickBot="1" x14ac:dyDescent="0.35">
      <c r="A27" s="45">
        <f t="shared" si="0"/>
        <v>44469</v>
      </c>
      <c r="B27" s="12">
        <v>10465</v>
      </c>
      <c r="C27" s="11">
        <v>32.320379555050003</v>
      </c>
      <c r="D27" s="11">
        <v>3.0884261399952226</v>
      </c>
      <c r="E27" s="11">
        <v>2.4279071677761892</v>
      </c>
      <c r="F27" s="12">
        <v>7335</v>
      </c>
      <c r="G27" s="11">
        <v>24.450545610420001</v>
      </c>
      <c r="H27" s="11">
        <v>3.3334077178486705</v>
      </c>
      <c r="I27" s="11">
        <v>2.4577529682739985</v>
      </c>
      <c r="J27" s="12">
        <v>4665</v>
      </c>
      <c r="K27" s="11">
        <v>16.18451200666</v>
      </c>
      <c r="L27" s="11">
        <v>3.4693487688445872</v>
      </c>
      <c r="M27" s="11">
        <v>2.4515987212698471</v>
      </c>
      <c r="N27" s="12">
        <v>1892</v>
      </c>
      <c r="O27" s="11">
        <v>6.1018055745000002</v>
      </c>
      <c r="P27" s="11">
        <v>3.2250558004756873</v>
      </c>
      <c r="Q27" s="11">
        <v>2.3979241743073665</v>
      </c>
      <c r="R27" s="12">
        <v>778</v>
      </c>
      <c r="S27" s="11">
        <v>2.1642280292600002</v>
      </c>
      <c r="T27" s="11">
        <v>2.7817840993059129</v>
      </c>
      <c r="U27" s="11">
        <v>2.6724563852844185</v>
      </c>
      <c r="V27" s="12">
        <v>2438</v>
      </c>
      <c r="W27" s="11">
        <v>6.2564191891499998</v>
      </c>
      <c r="X27" s="11">
        <v>2.5662096756152581</v>
      </c>
      <c r="Y27" s="11">
        <v>2.3277795396781435</v>
      </c>
      <c r="Z27" s="12">
        <v>692</v>
      </c>
      <c r="AA27" s="11">
        <v>1.61341475548</v>
      </c>
      <c r="AB27" s="11">
        <v>2.3315242131213871</v>
      </c>
      <c r="AC27" s="23">
        <v>2.3638779451577649</v>
      </c>
    </row>
    <row r="28" spans="1:31" ht="15.05" customHeight="1" thickBot="1" x14ac:dyDescent="0.35">
      <c r="A28" s="45">
        <f t="shared" si="0"/>
        <v>44500</v>
      </c>
      <c r="B28" s="12">
        <v>10854</v>
      </c>
      <c r="C28" s="11">
        <v>33.530010238839992</v>
      </c>
      <c r="D28" s="11">
        <v>3.0891846543983781</v>
      </c>
      <c r="E28" s="11">
        <v>2.5380186035355883</v>
      </c>
      <c r="F28" s="12">
        <v>7749</v>
      </c>
      <c r="G28" s="11">
        <v>25.841316612519996</v>
      </c>
      <c r="H28" s="11">
        <v>3.3347937298386885</v>
      </c>
      <c r="I28" s="11">
        <v>2.5600025188843469</v>
      </c>
      <c r="J28" s="12">
        <v>4820</v>
      </c>
      <c r="K28" s="11">
        <v>16.895739428159999</v>
      </c>
      <c r="L28" s="11">
        <v>3.5053401303236513</v>
      </c>
      <c r="M28" s="11">
        <v>2.5537384207774378</v>
      </c>
      <c r="N28" s="12">
        <v>2041</v>
      </c>
      <c r="O28" s="11">
        <v>6.3563526691899996</v>
      </c>
      <c r="P28" s="11">
        <v>3.1143325179764818</v>
      </c>
      <c r="Q28" s="11">
        <v>2.4836454907944483</v>
      </c>
      <c r="R28" s="12">
        <v>888</v>
      </c>
      <c r="S28" s="11">
        <v>2.5892245151700002</v>
      </c>
      <c r="T28" s="11">
        <v>2.9157933729391896</v>
      </c>
      <c r="U28" s="11">
        <v>2.7883290951289652</v>
      </c>
      <c r="V28" s="12">
        <v>2369</v>
      </c>
      <c r="W28" s="11">
        <v>5.8468985297800007</v>
      </c>
      <c r="X28" s="11">
        <v>2.4680871801519633</v>
      </c>
      <c r="Y28" s="11">
        <v>2.4687401701591583</v>
      </c>
      <c r="Z28" s="12">
        <v>736</v>
      </c>
      <c r="AA28" s="11">
        <v>1.8417950965399994</v>
      </c>
      <c r="AB28" s="11">
        <v>2.5024389898641295</v>
      </c>
      <c r="AC28" s="23">
        <v>2.4495020541310031</v>
      </c>
    </row>
    <row r="29" spans="1:31" s="1" customFormat="1" ht="15.05" customHeight="1" thickBot="1" x14ac:dyDescent="0.35">
      <c r="A29" s="45">
        <f t="shared" si="0"/>
        <v>44530</v>
      </c>
      <c r="B29" s="12">
        <v>12050</v>
      </c>
      <c r="C29" s="11">
        <v>38.409921333089997</v>
      </c>
      <c r="D29" s="11">
        <v>3.1875453388456427</v>
      </c>
      <c r="E29" s="11">
        <v>2.6955331660168693</v>
      </c>
      <c r="F29" s="12">
        <v>8530</v>
      </c>
      <c r="G29" s="11">
        <v>29.631099059619999</v>
      </c>
      <c r="H29" s="11">
        <v>3.4737513551723329</v>
      </c>
      <c r="I29" s="11">
        <v>2.7215137165832171</v>
      </c>
      <c r="J29" s="12">
        <v>5297</v>
      </c>
      <c r="K29" s="11">
        <v>19.247602961470001</v>
      </c>
      <c r="L29" s="11">
        <v>3.6336800002775158</v>
      </c>
      <c r="M29" s="11">
        <v>2.7100467058550501</v>
      </c>
      <c r="N29" s="12">
        <v>2253</v>
      </c>
      <c r="O29" s="11">
        <v>7.3367641481499994</v>
      </c>
      <c r="P29" s="11">
        <v>3.2564421429871278</v>
      </c>
      <c r="Q29" s="11">
        <v>2.6157369949275684</v>
      </c>
      <c r="R29" s="12">
        <v>980</v>
      </c>
      <c r="S29" s="11">
        <v>3.0467319499999999</v>
      </c>
      <c r="T29" s="11">
        <v>3.1089101530612244</v>
      </c>
      <c r="U29" s="11">
        <v>3.0486745384607916</v>
      </c>
      <c r="V29" s="12">
        <v>2785</v>
      </c>
      <c r="W29" s="11">
        <v>7.0688893080100001</v>
      </c>
      <c r="X29" s="11">
        <v>2.5382008287289048</v>
      </c>
      <c r="Y29" s="11">
        <v>2.6147231112674039</v>
      </c>
      <c r="Z29" s="12">
        <v>735</v>
      </c>
      <c r="AA29" s="11">
        <v>1.7099329654599997</v>
      </c>
      <c r="AB29" s="11">
        <v>2.3264394087891156</v>
      </c>
      <c r="AC29" s="23">
        <v>2.5793912239242531</v>
      </c>
    </row>
    <row r="30" spans="1:31" ht="15.05" customHeight="1" thickBot="1" x14ac:dyDescent="0.35">
      <c r="A30" s="45">
        <f t="shared" si="0"/>
        <v>44561</v>
      </c>
      <c r="B30" s="12">
        <v>11447</v>
      </c>
      <c r="C30" s="11">
        <v>35.948191300700003</v>
      </c>
      <c r="D30" s="11">
        <v>3.140402839232987</v>
      </c>
      <c r="E30" s="11">
        <v>2.9902395666787012</v>
      </c>
      <c r="F30" s="12">
        <v>7991</v>
      </c>
      <c r="G30" s="11">
        <v>27.629989081440002</v>
      </c>
      <c r="H30" s="11">
        <v>3.4576384784682772</v>
      </c>
      <c r="I30" s="11">
        <v>3.0341700299850864</v>
      </c>
      <c r="J30" s="12">
        <v>4789</v>
      </c>
      <c r="K30" s="11">
        <v>17.06863593209</v>
      </c>
      <c r="L30" s="11">
        <v>3.5641336254103151</v>
      </c>
      <c r="M30" s="11">
        <v>3.0438410750978377</v>
      </c>
      <c r="N30" s="12">
        <v>2352</v>
      </c>
      <c r="O30" s="11">
        <v>7.9695438844300002</v>
      </c>
      <c r="P30" s="11">
        <v>3.3884115154889458</v>
      </c>
      <c r="Q30" s="11">
        <v>2.8719052635116635</v>
      </c>
      <c r="R30" s="12">
        <v>850</v>
      </c>
      <c r="S30" s="11">
        <v>2.5918092649200002</v>
      </c>
      <c r="T30" s="11">
        <v>3.0491873704941179</v>
      </c>
      <c r="U30" s="11">
        <v>3.4694276102643125</v>
      </c>
      <c r="V30" s="12">
        <v>2800</v>
      </c>
      <c r="W30" s="11">
        <v>6.9177031718200004</v>
      </c>
      <c r="X30" s="11">
        <v>2.4706082756500001</v>
      </c>
      <c r="Y30" s="11">
        <v>2.8695520034701389</v>
      </c>
      <c r="Z30" s="12">
        <v>656</v>
      </c>
      <c r="AA30" s="11">
        <v>1.4004990474400001</v>
      </c>
      <c r="AB30" s="11">
        <v>2.1349070845121951</v>
      </c>
      <c r="AC30" s="23">
        <v>2.7196806659900123</v>
      </c>
    </row>
    <row r="31" spans="1:31" ht="15.05" customHeight="1" thickBot="1" x14ac:dyDescent="0.35">
      <c r="A31" s="45">
        <f t="shared" si="0"/>
        <v>44592</v>
      </c>
      <c r="B31" s="12">
        <v>8175</v>
      </c>
      <c r="C31" s="11">
        <v>25.816991883939998</v>
      </c>
      <c r="D31" s="11">
        <v>3.158041820665443</v>
      </c>
      <c r="E31" s="11">
        <v>3.4067139045137447</v>
      </c>
      <c r="F31" s="12">
        <v>6150</v>
      </c>
      <c r="G31" s="11">
        <v>20.871459054799999</v>
      </c>
      <c r="H31" s="11">
        <v>3.3937331796422763</v>
      </c>
      <c r="I31" s="11">
        <v>3.4543938674421089</v>
      </c>
      <c r="J31" s="12">
        <v>3552</v>
      </c>
      <c r="K31" s="11">
        <v>12.41051023682</v>
      </c>
      <c r="L31" s="11">
        <v>3.4939499540596848</v>
      </c>
      <c r="M31" s="11">
        <v>3.4649125485548473</v>
      </c>
      <c r="N31" s="12">
        <v>1981</v>
      </c>
      <c r="O31" s="11">
        <v>6.6834306689999998</v>
      </c>
      <c r="P31" s="11">
        <v>3.3737661125694096</v>
      </c>
      <c r="Q31" s="11">
        <v>3.2977218625035456</v>
      </c>
      <c r="R31" s="12">
        <v>617</v>
      </c>
      <c r="S31" s="11">
        <v>1.77751814898</v>
      </c>
      <c r="T31" s="11">
        <v>2.8809046174716371</v>
      </c>
      <c r="U31" s="11">
        <v>3.9700365817955987</v>
      </c>
      <c r="V31" s="12">
        <v>1558</v>
      </c>
      <c r="W31" s="11">
        <v>4.0083829444300001</v>
      </c>
      <c r="X31" s="11">
        <v>2.5727746755006415</v>
      </c>
      <c r="Y31" s="11">
        <v>3.2364378943725769</v>
      </c>
      <c r="Z31" s="12">
        <v>467</v>
      </c>
      <c r="AA31" s="11">
        <v>0.93714988471000016</v>
      </c>
      <c r="AB31" s="11">
        <v>2.0067449351391868</v>
      </c>
      <c r="AC31" s="23">
        <v>3.073129123467722</v>
      </c>
    </row>
    <row r="32" spans="1:31" ht="15.05" customHeight="1" thickBot="1" x14ac:dyDescent="0.35">
      <c r="A32" s="45">
        <f t="shared" si="0"/>
        <v>44620</v>
      </c>
      <c r="B32" s="12">
        <v>6208</v>
      </c>
      <c r="C32" s="11">
        <v>19.692932079780551</v>
      </c>
      <c r="D32" s="11">
        <v>3.1721862241914551</v>
      </c>
      <c r="E32" s="11">
        <v>3.8713865536548395</v>
      </c>
      <c r="F32" s="12">
        <v>4843</v>
      </c>
      <c r="G32" s="11">
        <v>16.3453156918</v>
      </c>
      <c r="H32" s="11">
        <v>3.3750393747264091</v>
      </c>
      <c r="I32" s="11">
        <v>3.9014359257569109</v>
      </c>
      <c r="J32" s="12">
        <v>2883</v>
      </c>
      <c r="K32" s="11">
        <v>10.06628900258</v>
      </c>
      <c r="L32" s="11">
        <v>3.4916021514325357</v>
      </c>
      <c r="M32" s="11">
        <v>3.9074381350587197</v>
      </c>
      <c r="N32" s="12">
        <v>1458</v>
      </c>
      <c r="O32" s="11">
        <v>4.847914179</v>
      </c>
      <c r="P32" s="11">
        <v>3.3250440185185188</v>
      </c>
      <c r="Q32" s="11">
        <v>3.780995885518748</v>
      </c>
      <c r="R32" s="12">
        <v>502</v>
      </c>
      <c r="S32" s="11">
        <v>1.43111251022</v>
      </c>
      <c r="T32" s="11">
        <v>2.8508217335059758</v>
      </c>
      <c r="U32" s="11">
        <v>4.2672094072726772</v>
      </c>
      <c r="V32" s="12">
        <v>1183</v>
      </c>
      <c r="W32" s="11">
        <v>2.8843065398205501</v>
      </c>
      <c r="X32" s="11">
        <v>2.4381289432126372</v>
      </c>
      <c r="Y32" s="11">
        <v>3.7250674705923683</v>
      </c>
      <c r="Z32" s="12">
        <v>182</v>
      </c>
      <c r="AA32" s="11">
        <v>0.46330984816000004</v>
      </c>
      <c r="AB32" s="11">
        <v>2.5456585063736266</v>
      </c>
      <c r="AC32" s="23">
        <v>3.7221616117597702</v>
      </c>
    </row>
    <row r="33" spans="1:33" ht="15.05" customHeight="1" thickBot="1" x14ac:dyDescent="0.35">
      <c r="A33" s="45">
        <f t="shared" si="0"/>
        <v>44651</v>
      </c>
      <c r="B33" s="12">
        <v>7800</v>
      </c>
      <c r="C33" s="11">
        <v>25.193317482829997</v>
      </c>
      <c r="D33" s="11">
        <v>3.2299124977987179</v>
      </c>
      <c r="E33" s="11">
        <v>4.1625303094271402</v>
      </c>
      <c r="F33" s="12">
        <v>6102</v>
      </c>
      <c r="G33" s="11">
        <v>21.08316553145</v>
      </c>
      <c r="H33" s="11">
        <v>3.4551238170190102</v>
      </c>
      <c r="I33" s="11">
        <v>4.1822087092641151</v>
      </c>
      <c r="J33" s="12">
        <v>3558</v>
      </c>
      <c r="K33" s="11">
        <v>12.704651379380001</v>
      </c>
      <c r="L33" s="11">
        <v>3.5707283247273751</v>
      </c>
      <c r="M33" s="11">
        <v>4.1913023028876841</v>
      </c>
      <c r="N33" s="12">
        <v>1837</v>
      </c>
      <c r="O33" s="11">
        <v>6.3171229012399994</v>
      </c>
      <c r="P33" s="11">
        <v>3.4388257491780077</v>
      </c>
      <c r="Q33" s="11">
        <v>4.0631005664952573</v>
      </c>
      <c r="R33" s="12">
        <v>707</v>
      </c>
      <c r="S33" s="11">
        <v>2.0613912508299999</v>
      </c>
      <c r="T33" s="11">
        <v>2.9156877663790661</v>
      </c>
      <c r="U33" s="11">
        <v>4.4911698729343748</v>
      </c>
      <c r="V33" s="12">
        <v>1479</v>
      </c>
      <c r="W33" s="11">
        <v>3.5649787680299996</v>
      </c>
      <c r="X33" s="11">
        <v>2.4103980852129818</v>
      </c>
      <c r="Y33" s="11">
        <v>4.0473409514501197</v>
      </c>
      <c r="Z33" s="12">
        <v>219</v>
      </c>
      <c r="AA33" s="11">
        <v>0.54517318334999998</v>
      </c>
      <c r="AB33" s="11">
        <v>2.4893752664383562</v>
      </c>
      <c r="AC33" s="23">
        <v>4.1547615016514365</v>
      </c>
    </row>
    <row r="34" spans="1:33" ht="15.05" customHeight="1" thickBot="1" x14ac:dyDescent="0.35">
      <c r="A34" s="45">
        <f t="shared" si="0"/>
        <v>44681</v>
      </c>
      <c r="B34" s="12">
        <v>5000</v>
      </c>
      <c r="C34" s="11">
        <v>14.782118586060001</v>
      </c>
      <c r="D34" s="11">
        <v>2.9564237172120005</v>
      </c>
      <c r="E34" s="11">
        <v>4.3861122327863384</v>
      </c>
      <c r="F34" s="12">
        <v>3711</v>
      </c>
      <c r="G34" s="11">
        <v>11.889398453</v>
      </c>
      <c r="H34" s="11">
        <v>3.2038260450013474</v>
      </c>
      <c r="I34" s="11">
        <v>4.408936289799942</v>
      </c>
      <c r="J34" s="12">
        <v>2293</v>
      </c>
      <c r="K34" s="11">
        <v>7.6820776410000002</v>
      </c>
      <c r="L34" s="11">
        <v>3.3502301094635847</v>
      </c>
      <c r="M34" s="11">
        <v>4.4246652225920915</v>
      </c>
      <c r="N34" s="12">
        <v>1029</v>
      </c>
      <c r="O34" s="11">
        <v>3.1389835740000001</v>
      </c>
      <c r="P34" s="11">
        <v>3.0505185364431489</v>
      </c>
      <c r="Q34" s="11">
        <v>4.2843480563807494</v>
      </c>
      <c r="R34" s="12">
        <v>389</v>
      </c>
      <c r="S34" s="11">
        <v>1.068337238</v>
      </c>
      <c r="T34" s="11">
        <v>2.7463682210796914</v>
      </c>
      <c r="U34" s="11">
        <v>4.6618990488282499</v>
      </c>
      <c r="V34" s="12">
        <v>1136</v>
      </c>
      <c r="W34" s="11">
        <v>2.5775482598599995</v>
      </c>
      <c r="X34" s="11">
        <v>2.2689685386091547</v>
      </c>
      <c r="Y34" s="11">
        <v>4.2759428805877446</v>
      </c>
      <c r="Z34" s="12">
        <v>153</v>
      </c>
      <c r="AA34" s="11">
        <v>0.31517187320000001</v>
      </c>
      <c r="AB34" s="11">
        <v>2.0599468836601305</v>
      </c>
      <c r="AC34" s="23">
        <v>4.4260983958050035</v>
      </c>
    </row>
    <row r="35" spans="1:33" ht="15.05" customHeight="1" thickBot="1" x14ac:dyDescent="0.35">
      <c r="A35" s="45">
        <f t="shared" si="0"/>
        <v>44712</v>
      </c>
      <c r="B35" s="12">
        <v>6078</v>
      </c>
      <c r="C35" s="11">
        <v>17.759479092299998</v>
      </c>
      <c r="D35" s="11">
        <v>2.9219281165350441</v>
      </c>
      <c r="E35" s="11">
        <v>4.6192090946132343</v>
      </c>
      <c r="F35" s="12">
        <v>4439</v>
      </c>
      <c r="G35" s="11">
        <v>14.125584095319999</v>
      </c>
      <c r="H35" s="11">
        <v>3.1821545607839599</v>
      </c>
      <c r="I35" s="11">
        <v>4.6553120206816931</v>
      </c>
      <c r="J35" s="12">
        <v>2796</v>
      </c>
      <c r="K35" s="11">
        <v>9.391403895389999</v>
      </c>
      <c r="L35" s="11">
        <v>3.3588712072210298</v>
      </c>
      <c r="M35" s="11">
        <v>4.6517932595499003</v>
      </c>
      <c r="N35" s="12">
        <v>1173</v>
      </c>
      <c r="O35" s="11">
        <v>3.5286098288500001</v>
      </c>
      <c r="P35" s="11">
        <v>3.0081925224637684</v>
      </c>
      <c r="Q35" s="11">
        <v>4.5787374421231499</v>
      </c>
      <c r="R35" s="12">
        <v>470</v>
      </c>
      <c r="S35" s="11">
        <v>1.2055703710799999</v>
      </c>
      <c r="T35" s="11">
        <v>2.5650433427234041</v>
      </c>
      <c r="U35" s="11">
        <v>4.9068509808422061</v>
      </c>
      <c r="V35" s="12">
        <v>1471</v>
      </c>
      <c r="W35" s="11">
        <v>3.2651149208999994</v>
      </c>
      <c r="X35" s="11">
        <v>2.2196566423521409</v>
      </c>
      <c r="Y35" s="11">
        <v>4.4635163393336983</v>
      </c>
      <c r="Z35" s="12">
        <v>168</v>
      </c>
      <c r="AA35" s="11">
        <v>0.36878007607999996</v>
      </c>
      <c r="AB35" s="11">
        <v>2.1951195004761903</v>
      </c>
      <c r="AC35" s="23">
        <v>4.6148157446657043</v>
      </c>
    </row>
    <row r="36" spans="1:33" ht="15.05" customHeight="1" thickBot="1" x14ac:dyDescent="0.35">
      <c r="A36" s="45">
        <f t="shared" si="0"/>
        <v>44742</v>
      </c>
      <c r="B36" s="12">
        <v>5646</v>
      </c>
      <c r="C36" s="11">
        <v>16.278416748129999</v>
      </c>
      <c r="D36" s="11">
        <v>2.8831768948157985</v>
      </c>
      <c r="E36" s="11">
        <v>5.0214887407061237</v>
      </c>
      <c r="F36" s="12">
        <v>4259</v>
      </c>
      <c r="G36" s="11">
        <v>13.215311820279998</v>
      </c>
      <c r="H36" s="11">
        <v>3.1029142569335519</v>
      </c>
      <c r="I36" s="11">
        <v>5.0537056752668228</v>
      </c>
      <c r="J36" s="12">
        <v>2767</v>
      </c>
      <c r="K36" s="11">
        <v>9.0311725991899987</v>
      </c>
      <c r="L36" s="11">
        <v>3.263886013440549</v>
      </c>
      <c r="M36" s="11">
        <v>5.0527640175333444</v>
      </c>
      <c r="N36" s="12">
        <v>1089</v>
      </c>
      <c r="O36" s="11">
        <v>3.1684776001300001</v>
      </c>
      <c r="P36" s="11">
        <v>2.9095294767033981</v>
      </c>
      <c r="Q36" s="11">
        <v>4.9527731418926058</v>
      </c>
      <c r="R36" s="12">
        <v>403</v>
      </c>
      <c r="S36" s="11">
        <v>1.01566162096</v>
      </c>
      <c r="T36" s="11">
        <v>2.5202521611910673</v>
      </c>
      <c r="U36" s="11">
        <v>5.3769498915154053</v>
      </c>
      <c r="V36" s="12">
        <v>1249</v>
      </c>
      <c r="W36" s="11">
        <v>2.7381888419300005</v>
      </c>
      <c r="X36" s="11">
        <v>2.1923049174779825</v>
      </c>
      <c r="Y36" s="11">
        <v>4.8838902713372097</v>
      </c>
      <c r="Z36" s="12">
        <v>138</v>
      </c>
      <c r="AA36" s="11">
        <v>0.32491608592000004</v>
      </c>
      <c r="AB36" s="11">
        <v>2.3544643907246381</v>
      </c>
      <c r="AC36" s="23">
        <v>4.8707229130251735</v>
      </c>
    </row>
    <row r="37" spans="1:33" ht="15.05" customHeight="1" thickBot="1" x14ac:dyDescent="0.35">
      <c r="A37" s="45">
        <f t="shared" si="0"/>
        <v>44773</v>
      </c>
      <c r="B37" s="12">
        <v>3461</v>
      </c>
      <c r="C37" s="11">
        <v>9.8720543405400001</v>
      </c>
      <c r="D37" s="11">
        <v>2.8523705115689109</v>
      </c>
      <c r="E37" s="11">
        <v>5.440026368403406</v>
      </c>
      <c r="F37" s="12">
        <v>2714</v>
      </c>
      <c r="G37" s="11">
        <v>8.1960374352399992</v>
      </c>
      <c r="H37" s="11">
        <v>3.0199106246278551</v>
      </c>
      <c r="I37" s="11">
        <v>5.4585944599724909</v>
      </c>
      <c r="J37" s="12">
        <v>1775</v>
      </c>
      <c r="K37" s="11">
        <v>5.7067574076799996</v>
      </c>
      <c r="L37" s="11">
        <v>3.2150745958760556</v>
      </c>
      <c r="M37" s="11">
        <v>5.4279413445009972</v>
      </c>
      <c r="N37" s="12">
        <v>632</v>
      </c>
      <c r="O37" s="11">
        <v>1.7406656410199999</v>
      </c>
      <c r="P37" s="11">
        <v>2.7542177864240505</v>
      </c>
      <c r="Q37" s="11">
        <v>5.4011021611532914</v>
      </c>
      <c r="R37" s="12">
        <v>307</v>
      </c>
      <c r="S37" s="11">
        <v>0.74861438654000001</v>
      </c>
      <c r="T37" s="11">
        <v>2.4384833437785018</v>
      </c>
      <c r="U37" s="11">
        <v>5.8259461538589639</v>
      </c>
      <c r="V37" s="12">
        <v>668</v>
      </c>
      <c r="W37" s="11">
        <v>1.4948555586900001</v>
      </c>
      <c r="X37" s="11">
        <v>2.2378077225898205</v>
      </c>
      <c r="Y37" s="11">
        <v>5.3443997511558612</v>
      </c>
      <c r="Z37" s="12">
        <v>79</v>
      </c>
      <c r="AA37" s="11">
        <v>0.18116134661000002</v>
      </c>
      <c r="AB37" s="11">
        <v>2.2931816026582279</v>
      </c>
      <c r="AC37" s="23">
        <v>5.3890398118182761</v>
      </c>
    </row>
    <row r="38" spans="1:33" ht="15.05" customHeight="1" thickBot="1" x14ac:dyDescent="0.35">
      <c r="A38" s="45">
        <f t="shared" si="0"/>
        <v>44804</v>
      </c>
      <c r="B38" s="12">
        <v>2991</v>
      </c>
      <c r="C38" s="11">
        <v>8.2913877679999999</v>
      </c>
      <c r="D38" s="11">
        <v>2.7721122594450018</v>
      </c>
      <c r="E38" s="11">
        <v>5.7796354783709907</v>
      </c>
      <c r="F38" s="12">
        <v>2316</v>
      </c>
      <c r="G38" s="11">
        <v>6.7710857306899994</v>
      </c>
      <c r="H38" s="11">
        <v>2.9236121462392051</v>
      </c>
      <c r="I38" s="11">
        <v>5.7956000240188068</v>
      </c>
      <c r="J38" s="12">
        <v>1481</v>
      </c>
      <c r="K38" s="11">
        <v>4.6454364339999996</v>
      </c>
      <c r="L38" s="11">
        <v>3.136689016880486</v>
      </c>
      <c r="M38" s="11">
        <v>5.7882787780355907</v>
      </c>
      <c r="N38" s="12">
        <v>584</v>
      </c>
      <c r="O38" s="11">
        <v>1.550673996</v>
      </c>
      <c r="P38" s="11">
        <v>2.6552636917808217</v>
      </c>
      <c r="Q38" s="11">
        <v>5.7338951001173131</v>
      </c>
      <c r="R38" s="12">
        <v>251</v>
      </c>
      <c r="S38" s="11">
        <v>0.57497530069000002</v>
      </c>
      <c r="T38" s="11">
        <v>2.2907382497609565</v>
      </c>
      <c r="U38" s="11">
        <v>6.0211655458703968</v>
      </c>
      <c r="V38" s="12">
        <v>595</v>
      </c>
      <c r="W38" s="11">
        <v>1.2880487087899999</v>
      </c>
      <c r="X38" s="11">
        <v>2.1647877458655462</v>
      </c>
      <c r="Y38" s="11">
        <v>5.6708377609491292</v>
      </c>
      <c r="Z38" s="12">
        <v>80</v>
      </c>
      <c r="AA38" s="11">
        <v>0.23225332851999997</v>
      </c>
      <c r="AB38" s="11">
        <v>2.9031666064999997</v>
      </c>
      <c r="AC38" s="23">
        <v>5.917585932798584</v>
      </c>
    </row>
    <row r="39" spans="1:33" ht="15.05" customHeight="1" thickBot="1" x14ac:dyDescent="0.35">
      <c r="A39" s="45">
        <f t="shared" si="0"/>
        <v>44834</v>
      </c>
      <c r="B39" s="12">
        <v>2206</v>
      </c>
      <c r="C39" s="11">
        <v>6.1560768674799995</v>
      </c>
      <c r="D39" s="11">
        <v>2.7906060142701721</v>
      </c>
      <c r="E39" s="11">
        <v>5.814601128694</v>
      </c>
      <c r="F39" s="12">
        <v>1771</v>
      </c>
      <c r="G39" s="11">
        <v>5.1573435118599997</v>
      </c>
      <c r="H39" s="11">
        <v>2.9121081376962166</v>
      </c>
      <c r="I39" s="11">
        <v>5.8309624467789893</v>
      </c>
      <c r="J39" s="12">
        <v>1198</v>
      </c>
      <c r="K39" s="11">
        <v>3.6953063818599996</v>
      </c>
      <c r="L39" s="11">
        <v>3.0845629230884808</v>
      </c>
      <c r="M39" s="11">
        <v>5.8058277472886806</v>
      </c>
      <c r="N39" s="12">
        <v>361</v>
      </c>
      <c r="O39" s="11">
        <v>0.99792724499999996</v>
      </c>
      <c r="P39" s="11">
        <v>2.7643413988919669</v>
      </c>
      <c r="Q39" s="11">
        <v>5.8295171501096767</v>
      </c>
      <c r="R39" s="12">
        <v>212</v>
      </c>
      <c r="S39" s="11">
        <v>0.464109885</v>
      </c>
      <c r="T39" s="11">
        <v>2.1891975707547173</v>
      </c>
      <c r="U39" s="11">
        <v>6.0341960330579898</v>
      </c>
      <c r="V39" s="12">
        <v>373</v>
      </c>
      <c r="W39" s="11">
        <v>0.87603710147999991</v>
      </c>
      <c r="X39" s="11">
        <v>2.3486249369436996</v>
      </c>
      <c r="Y39" s="11">
        <v>5.7357557766275855</v>
      </c>
      <c r="Z39" s="12">
        <v>62</v>
      </c>
      <c r="AA39" s="11">
        <v>0.12269625414</v>
      </c>
      <c r="AB39" s="11">
        <v>1.9789718409677419</v>
      </c>
      <c r="AC39" s="23">
        <v>5.6898256488802366</v>
      </c>
    </row>
    <row r="40" spans="1:33" ht="15.05" customHeight="1" thickBot="1" x14ac:dyDescent="0.35">
      <c r="A40" s="45">
        <f t="shared" si="0"/>
        <v>44865</v>
      </c>
      <c r="B40" s="12">
        <v>2272</v>
      </c>
      <c r="C40" s="11">
        <v>6.2783267084799999</v>
      </c>
      <c r="D40" s="11">
        <v>2.7633480230985912</v>
      </c>
      <c r="E40" s="11">
        <v>5.8639594791628555</v>
      </c>
      <c r="F40" s="12">
        <v>1826</v>
      </c>
      <c r="G40" s="11">
        <v>5.2834790504200004</v>
      </c>
      <c r="H40" s="11">
        <v>2.8934715500657178</v>
      </c>
      <c r="I40" s="11">
        <v>5.8698047149198036</v>
      </c>
      <c r="J40" s="12">
        <v>1266</v>
      </c>
      <c r="K40" s="11">
        <v>4.02763446292</v>
      </c>
      <c r="L40" s="11">
        <v>3.1813858316903634</v>
      </c>
      <c r="M40" s="11">
        <v>5.8454822012037351</v>
      </c>
      <c r="N40" s="12">
        <v>403</v>
      </c>
      <c r="O40" s="11">
        <v>0.90995931549999998</v>
      </c>
      <c r="P40" s="11">
        <v>2.2579635620347398</v>
      </c>
      <c r="Q40" s="11">
        <v>5.8581110328132029</v>
      </c>
      <c r="R40" s="12">
        <v>157</v>
      </c>
      <c r="S40" s="11">
        <v>0.34588527200000002</v>
      </c>
      <c r="T40" s="11">
        <v>2.2030909044585987</v>
      </c>
      <c r="U40" s="11">
        <v>6.1837902419852089</v>
      </c>
      <c r="V40" s="12">
        <v>387</v>
      </c>
      <c r="W40" s="11">
        <v>0.88021737369000008</v>
      </c>
      <c r="X40" s="11">
        <v>2.2744634979069769</v>
      </c>
      <c r="Y40" s="11">
        <v>5.8390559274757132</v>
      </c>
      <c r="Z40" s="12">
        <v>59</v>
      </c>
      <c r="AA40" s="11">
        <v>0.11463028437</v>
      </c>
      <c r="AB40" s="11">
        <v>1.9428861757627121</v>
      </c>
      <c r="AC40" s="23">
        <v>5.7857720974054665</v>
      </c>
    </row>
    <row r="41" spans="1:33" ht="15.05" customHeight="1" thickBot="1" x14ac:dyDescent="0.35">
      <c r="A41" s="45">
        <f t="shared" si="0"/>
        <v>44895</v>
      </c>
      <c r="B41" s="12">
        <v>2314</v>
      </c>
      <c r="C41" s="11">
        <v>6.3917830096499992</v>
      </c>
      <c r="D41" s="11">
        <v>2.7622225625108037</v>
      </c>
      <c r="E41" s="11">
        <v>5.9690954902745066</v>
      </c>
      <c r="F41" s="12">
        <v>1881</v>
      </c>
      <c r="G41" s="11">
        <v>5.50191542564</v>
      </c>
      <c r="H41" s="11">
        <v>2.9249949099627859</v>
      </c>
      <c r="I41" s="11">
        <v>5.9763645913610217</v>
      </c>
      <c r="J41" s="12">
        <v>1345</v>
      </c>
      <c r="K41" s="11">
        <v>4.2556110345400002</v>
      </c>
      <c r="L41" s="11">
        <v>3.1640230740074347</v>
      </c>
      <c r="M41" s="11">
        <v>5.9356117144772327</v>
      </c>
      <c r="N41" s="12">
        <v>377</v>
      </c>
      <c r="O41" s="11">
        <v>0.90176700499999995</v>
      </c>
      <c r="P41" s="11">
        <v>2.3919549204244031</v>
      </c>
      <c r="Q41" s="11">
        <v>6.0346033377934472</v>
      </c>
      <c r="R41" s="12">
        <v>159</v>
      </c>
      <c r="S41" s="11">
        <v>0.34453738610000001</v>
      </c>
      <c r="T41" s="11">
        <v>2.1669017993710691</v>
      </c>
      <c r="U41" s="11">
        <v>6.3273007088582522</v>
      </c>
      <c r="V41" s="12">
        <v>362</v>
      </c>
      <c r="W41" s="11">
        <v>0.76395405870999988</v>
      </c>
      <c r="X41" s="11">
        <v>2.1103703279281767</v>
      </c>
      <c r="Y41" s="11">
        <v>5.9353455224486877</v>
      </c>
      <c r="Z41" s="12">
        <v>71</v>
      </c>
      <c r="AA41" s="11">
        <v>0.1259135253</v>
      </c>
      <c r="AB41" s="11">
        <v>1.7734299338028168</v>
      </c>
      <c r="AC41" s="23">
        <v>5.8562358553567719</v>
      </c>
      <c r="AE41" s="1">
        <v>0.88986758400999988</v>
      </c>
      <c r="AF41">
        <v>2.0551214411316394</v>
      </c>
      <c r="AG41">
        <v>5.9241517479502779</v>
      </c>
    </row>
    <row r="42" spans="1:33" ht="15.05" customHeight="1" thickBot="1" x14ac:dyDescent="0.35">
      <c r="A42" s="45">
        <f t="shared" si="0"/>
        <v>44926</v>
      </c>
      <c r="B42" s="12">
        <v>2458</v>
      </c>
      <c r="C42" s="11">
        <v>6.7764894893299994</v>
      </c>
      <c r="D42" s="11">
        <v>2.7569119159194466</v>
      </c>
      <c r="E42" s="11">
        <v>5.9669597110491903</v>
      </c>
      <c r="F42" s="12">
        <v>1962</v>
      </c>
      <c r="G42" s="11">
        <v>5.7135365891799994</v>
      </c>
      <c r="H42" s="11">
        <v>2.9120981596228339</v>
      </c>
      <c r="I42" s="11">
        <v>5.9793310837479305</v>
      </c>
      <c r="J42" s="12">
        <v>1370</v>
      </c>
      <c r="K42" s="11">
        <v>4.1873675773299999</v>
      </c>
      <c r="L42" s="11">
        <v>3.0564726841824816</v>
      </c>
      <c r="M42" s="11">
        <v>5.9519401943182126</v>
      </c>
      <c r="N42" s="12">
        <v>417</v>
      </c>
      <c r="O42" s="11">
        <v>1.1332969638499999</v>
      </c>
      <c r="P42" s="11">
        <v>2.7177385224220623</v>
      </c>
      <c r="Q42" s="11">
        <v>5.9388344624230598</v>
      </c>
      <c r="R42" s="12">
        <v>175</v>
      </c>
      <c r="S42" s="11">
        <v>0.39287204799999997</v>
      </c>
      <c r="T42" s="11">
        <v>2.2449831314285715</v>
      </c>
      <c r="U42" s="11">
        <v>6.3880911905649231</v>
      </c>
      <c r="V42" s="12">
        <v>421</v>
      </c>
      <c r="W42" s="11">
        <v>0.89519643845999997</v>
      </c>
      <c r="X42" s="11">
        <v>2.1263573360095012</v>
      </c>
      <c r="Y42" s="11">
        <v>5.928120148485676</v>
      </c>
      <c r="Z42" s="12">
        <v>75</v>
      </c>
      <c r="AA42" s="11">
        <v>0.16775646169</v>
      </c>
      <c r="AB42" s="11">
        <v>2.2367528225333331</v>
      </c>
      <c r="AC42" s="23">
        <v>5.7528680919686357</v>
      </c>
    </row>
    <row r="43" spans="1:33" ht="15.05" customHeight="1" thickBot="1" x14ac:dyDescent="0.35">
      <c r="A43" s="45">
        <f t="shared" si="0"/>
        <v>44957</v>
      </c>
      <c r="B43" s="12">
        <v>2145</v>
      </c>
      <c r="C43" s="11">
        <v>5.8364593581099991</v>
      </c>
      <c r="D43" s="11">
        <v>2.7209600737109554</v>
      </c>
      <c r="E43" s="11">
        <v>5.9194868708775328</v>
      </c>
      <c r="F43" s="12">
        <v>1676</v>
      </c>
      <c r="G43" s="11">
        <v>4.8089410769199992</v>
      </c>
      <c r="H43" s="11">
        <v>2.8692965852744625</v>
      </c>
      <c r="I43" s="11">
        <v>5.9252186309601722</v>
      </c>
      <c r="J43" s="12">
        <v>1181</v>
      </c>
      <c r="K43" s="11">
        <v>3.5688829272899998</v>
      </c>
      <c r="L43" s="11">
        <v>3.0219161111685016</v>
      </c>
      <c r="M43" s="11">
        <v>5.9034196754920085</v>
      </c>
      <c r="N43" s="12">
        <v>337</v>
      </c>
      <c r="O43" s="11">
        <v>0.89099402599999999</v>
      </c>
      <c r="P43" s="11">
        <v>2.6438991869436199</v>
      </c>
      <c r="Q43" s="11">
        <v>5.8691034878599737</v>
      </c>
      <c r="R43" s="12">
        <v>158</v>
      </c>
      <c r="S43" s="11">
        <v>0.34906412363</v>
      </c>
      <c r="T43" s="11">
        <v>2.2092666052531649</v>
      </c>
      <c r="U43" s="11">
        <v>6.2913295218317593</v>
      </c>
      <c r="V43" s="12">
        <v>388</v>
      </c>
      <c r="W43" s="11">
        <v>0.85790947583999999</v>
      </c>
      <c r="X43" s="11">
        <v>2.2111068964948455</v>
      </c>
      <c r="Y43" s="11">
        <v>5.8913962720621846</v>
      </c>
      <c r="Z43" s="12">
        <v>81</v>
      </c>
      <c r="AA43" s="11">
        <v>0.16960880535</v>
      </c>
      <c r="AB43" s="11">
        <v>2.0939358685185185</v>
      </c>
      <c r="AC43" s="23">
        <v>5.8990604219582163</v>
      </c>
    </row>
    <row r="44" spans="1:33" ht="15.05" customHeight="1" thickBot="1" x14ac:dyDescent="0.35">
      <c r="A44" s="45">
        <f t="shared" si="0"/>
        <v>44985</v>
      </c>
      <c r="B44" s="12">
        <v>2604</v>
      </c>
      <c r="C44" s="11">
        <v>7.1334738291199997</v>
      </c>
      <c r="D44" s="11">
        <v>2.739429273855607</v>
      </c>
      <c r="E44" s="11">
        <v>5.8880538792869705</v>
      </c>
      <c r="F44" s="12">
        <v>2038</v>
      </c>
      <c r="G44" s="11">
        <v>5.9046033586400002</v>
      </c>
      <c r="H44" s="11">
        <v>2.8972538560549559</v>
      </c>
      <c r="I44" s="11">
        <v>5.8978530830466438</v>
      </c>
      <c r="J44" s="12">
        <v>1495</v>
      </c>
      <c r="K44" s="11">
        <v>4.5628327417200003</v>
      </c>
      <c r="L44" s="11">
        <v>3.0520620345953176</v>
      </c>
      <c r="M44" s="11">
        <v>5.8746755241904296</v>
      </c>
      <c r="N44" s="12">
        <v>383</v>
      </c>
      <c r="O44" s="11">
        <v>0.93081217391999993</v>
      </c>
      <c r="P44" s="11">
        <v>2.4303189919582242</v>
      </c>
      <c r="Q44" s="11">
        <v>5.841089903206818</v>
      </c>
      <c r="R44" s="12">
        <v>160</v>
      </c>
      <c r="S44" s="11">
        <v>0.41095844300000001</v>
      </c>
      <c r="T44" s="11">
        <v>2.5684902687499997</v>
      </c>
      <c r="U44" s="11">
        <v>6.2837587286148064</v>
      </c>
      <c r="V44" s="12">
        <v>485</v>
      </c>
      <c r="W44" s="11">
        <v>1.0339354332199999</v>
      </c>
      <c r="X44" s="11">
        <v>2.1318256355051544</v>
      </c>
      <c r="Y44" s="11">
        <v>5.8567600440849903</v>
      </c>
      <c r="Z44" s="12">
        <v>81</v>
      </c>
      <c r="AA44" s="11">
        <v>0.19493503726</v>
      </c>
      <c r="AB44" s="11">
        <v>2.4066053982716049</v>
      </c>
      <c r="AC44" s="23">
        <v>5.7572174389364577</v>
      </c>
    </row>
    <row r="45" spans="1:33" ht="15.05" customHeight="1" thickBot="1" x14ac:dyDescent="0.35">
      <c r="A45" s="45">
        <f t="shared" si="0"/>
        <v>45016</v>
      </c>
      <c r="B45" s="12">
        <v>4034</v>
      </c>
      <c r="C45" s="11">
        <v>11.35401061344</v>
      </c>
      <c r="D45" s="11">
        <v>2.8145787341199799</v>
      </c>
      <c r="E45" s="11">
        <v>5.8664071051727626</v>
      </c>
      <c r="F45" s="12">
        <v>3097</v>
      </c>
      <c r="G45" s="11">
        <v>9.2344326219599999</v>
      </c>
      <c r="H45" s="11">
        <v>2.9817347826800131</v>
      </c>
      <c r="I45" s="11">
        <v>5.8750830525988356</v>
      </c>
      <c r="J45" s="12">
        <v>2225</v>
      </c>
      <c r="K45" s="11">
        <v>6.9213246015600003</v>
      </c>
      <c r="L45" s="11">
        <v>3.1107076860943823</v>
      </c>
      <c r="M45" s="11">
        <v>5.857771138282529</v>
      </c>
      <c r="N45" s="12">
        <v>632</v>
      </c>
      <c r="O45" s="11">
        <v>1.7152263750000001</v>
      </c>
      <c r="P45" s="11">
        <v>2.7139657832278479</v>
      </c>
      <c r="Q45" s="11">
        <v>5.8017352627412038</v>
      </c>
      <c r="R45" s="12">
        <v>240</v>
      </c>
      <c r="S45" s="11">
        <v>0.59788164539999999</v>
      </c>
      <c r="T45" s="11">
        <v>2.4911735225</v>
      </c>
      <c r="U45" s="11">
        <v>6.2859159391059753</v>
      </c>
      <c r="V45" s="12">
        <v>793</v>
      </c>
      <c r="W45" s="11">
        <v>1.80346206339</v>
      </c>
      <c r="X45" s="11">
        <v>2.2742270660655741</v>
      </c>
      <c r="Y45" s="11">
        <v>5.85061204144636</v>
      </c>
      <c r="Z45" s="12">
        <v>144</v>
      </c>
      <c r="AA45" s="11">
        <v>0.31611592809</v>
      </c>
      <c r="AB45" s="11">
        <v>2.1952495006249997</v>
      </c>
      <c r="AC45" s="23">
        <v>5.7030757158615177</v>
      </c>
    </row>
    <row r="46" spans="1:33" ht="15.05" customHeight="1" thickBot="1" x14ac:dyDescent="0.35">
      <c r="A46" s="45">
        <f t="shared" si="0"/>
        <v>45046</v>
      </c>
      <c r="B46" s="12">
        <v>3257</v>
      </c>
      <c r="C46" s="11">
        <v>9.4604477150900017</v>
      </c>
      <c r="D46" s="11">
        <v>2.9046508182652753</v>
      </c>
      <c r="E46" s="11">
        <v>5.8859652261499233</v>
      </c>
      <c r="F46" s="12">
        <v>2544</v>
      </c>
      <c r="G46" s="11">
        <v>7.7863218649600006</v>
      </c>
      <c r="H46" s="11">
        <v>3.0606611104402517</v>
      </c>
      <c r="I46" s="11">
        <v>5.8963241979704044</v>
      </c>
      <c r="J46" s="12">
        <v>1848</v>
      </c>
      <c r="K46" s="11">
        <v>5.8340106140000003</v>
      </c>
      <c r="L46" s="11">
        <v>3.1569321504329007</v>
      </c>
      <c r="M46" s="11">
        <v>5.8859464889090791</v>
      </c>
      <c r="N46" s="12">
        <v>484</v>
      </c>
      <c r="O46" s="11">
        <v>1.43813897574</v>
      </c>
      <c r="P46" s="11">
        <v>2.9713615201239669</v>
      </c>
      <c r="Q46" s="11">
        <v>5.8157291983427823</v>
      </c>
      <c r="R46" s="12">
        <v>212</v>
      </c>
      <c r="S46" s="11">
        <v>0.51417227521999997</v>
      </c>
      <c r="T46" s="11">
        <v>2.4253409208490568</v>
      </c>
      <c r="U46" s="11">
        <v>6.2394980397562474</v>
      </c>
      <c r="V46" s="12">
        <v>610</v>
      </c>
      <c r="W46" s="11">
        <v>1.4187079168899999</v>
      </c>
      <c r="X46" s="11">
        <v>2.3257506834262291</v>
      </c>
      <c r="Y46" s="11">
        <v>5.8280004701575434</v>
      </c>
      <c r="Z46" s="12">
        <v>103</v>
      </c>
      <c r="AA46" s="11">
        <v>0.25541793324000001</v>
      </c>
      <c r="AB46" s="11">
        <v>2.4797857596116502</v>
      </c>
      <c r="AC46" s="23">
        <v>5.8921385179884238</v>
      </c>
    </row>
    <row r="47" spans="1:33" ht="15.05" customHeight="1" thickBot="1" x14ac:dyDescent="0.35">
      <c r="A47" s="45">
        <f t="shared" si="0"/>
        <v>45077</v>
      </c>
      <c r="B47" s="12">
        <v>3927</v>
      </c>
      <c r="C47" s="11">
        <v>11.172612912209999</v>
      </c>
      <c r="D47" s="11">
        <v>2.8450758625439265</v>
      </c>
      <c r="E47" s="11">
        <v>5.8994119082023948</v>
      </c>
      <c r="F47" s="12">
        <v>3122</v>
      </c>
      <c r="G47" s="11">
        <v>9.3440321644499988</v>
      </c>
      <c r="H47" s="11">
        <v>2.9929635376201151</v>
      </c>
      <c r="I47" s="11">
        <v>5.9009208918920191</v>
      </c>
      <c r="J47" s="12">
        <v>2267</v>
      </c>
      <c r="K47" s="11">
        <v>7.1082176591800001</v>
      </c>
      <c r="L47" s="11">
        <v>3.1355172735685928</v>
      </c>
      <c r="M47" s="11">
        <v>5.8898856765625274</v>
      </c>
      <c r="N47" s="12">
        <v>613</v>
      </c>
      <c r="O47" s="11">
        <v>1.71278223</v>
      </c>
      <c r="P47" s="11">
        <v>2.7940982544861339</v>
      </c>
      <c r="Q47" s="11">
        <v>5.8543525970643673</v>
      </c>
      <c r="R47" s="12">
        <v>242</v>
      </c>
      <c r="S47" s="11">
        <v>0.52303227526999996</v>
      </c>
      <c r="T47" s="11">
        <v>2.1612903936776857</v>
      </c>
      <c r="U47" s="11">
        <v>6.2033918249878255</v>
      </c>
      <c r="V47" s="12">
        <v>710</v>
      </c>
      <c r="W47" s="11">
        <v>1.6113361497600001</v>
      </c>
      <c r="X47" s="11">
        <v>2.2694875348732393</v>
      </c>
      <c r="Y47" s="11">
        <v>5.8963056052867149</v>
      </c>
      <c r="Z47" s="12">
        <v>95</v>
      </c>
      <c r="AA47" s="11">
        <v>0.21724459800000001</v>
      </c>
      <c r="AB47" s="11">
        <v>2.2867852421052635</v>
      </c>
      <c r="AC47" s="23">
        <v>5.857548064244618</v>
      </c>
    </row>
    <row r="48" spans="1:33" ht="15.05" customHeight="1" thickBot="1" x14ac:dyDescent="0.35">
      <c r="A48" s="45">
        <f t="shared" si="0"/>
        <v>45107</v>
      </c>
      <c r="B48" s="12">
        <v>4354</v>
      </c>
      <c r="C48" s="11">
        <v>12.78936626554</v>
      </c>
      <c r="D48" s="11">
        <v>2.9373831569912725</v>
      </c>
      <c r="E48" s="11">
        <v>5.8568135847127154</v>
      </c>
      <c r="F48" s="12">
        <v>3443</v>
      </c>
      <c r="G48" s="11">
        <v>10.61861543957</v>
      </c>
      <c r="H48" s="11">
        <v>3.0841171767557363</v>
      </c>
      <c r="I48" s="11">
        <v>5.858267641498772</v>
      </c>
      <c r="J48" s="12">
        <v>2508</v>
      </c>
      <c r="K48" s="11">
        <v>8.0855512293</v>
      </c>
      <c r="L48" s="11">
        <v>3.2239039989234453</v>
      </c>
      <c r="M48" s="11">
        <v>5.8411310125533449</v>
      </c>
      <c r="N48" s="12">
        <v>647</v>
      </c>
      <c r="O48" s="11">
        <v>1.858689327</v>
      </c>
      <c r="P48" s="11">
        <v>2.8727810309119008</v>
      </c>
      <c r="Q48" s="11">
        <v>5.8129520625615561</v>
      </c>
      <c r="R48" s="12">
        <v>288</v>
      </c>
      <c r="S48" s="11">
        <v>0.67437488326999995</v>
      </c>
      <c r="T48" s="11">
        <v>2.3415794557986112</v>
      </c>
      <c r="U48" s="11">
        <v>6.1886279198544969</v>
      </c>
      <c r="V48" s="12">
        <v>763</v>
      </c>
      <c r="W48" s="11">
        <v>1.79907111397</v>
      </c>
      <c r="X48" s="11">
        <v>2.3578913682437745</v>
      </c>
      <c r="Y48" s="11">
        <v>5.8548205382588039</v>
      </c>
      <c r="Z48" s="12">
        <v>148</v>
      </c>
      <c r="AA48" s="11">
        <v>0.371679712</v>
      </c>
      <c r="AB48" s="11">
        <v>2.5113494054054053</v>
      </c>
      <c r="AC48" s="23">
        <v>5.8249193565596071</v>
      </c>
    </row>
    <row r="49" spans="1:29" ht="15.05" customHeight="1" thickBot="1" x14ac:dyDescent="0.35">
      <c r="A49" s="45">
        <f t="shared" si="0"/>
        <v>45138</v>
      </c>
      <c r="B49" s="12">
        <v>3543</v>
      </c>
      <c r="C49" s="11">
        <v>10.558023966399999</v>
      </c>
      <c r="D49" s="11">
        <v>2.9799672499012133</v>
      </c>
      <c r="E49" s="11">
        <v>5.8035428100813666</v>
      </c>
      <c r="F49" s="12">
        <v>2826</v>
      </c>
      <c r="G49" s="11">
        <v>8.783582459769999</v>
      </c>
      <c r="H49" s="11">
        <v>3.1081325052264681</v>
      </c>
      <c r="I49" s="11">
        <v>5.8025224083145339</v>
      </c>
      <c r="J49" s="12">
        <v>2127</v>
      </c>
      <c r="K49" s="11">
        <v>6.8678921605400003</v>
      </c>
      <c r="L49" s="11">
        <v>3.2289102776398684</v>
      </c>
      <c r="M49" s="11">
        <v>5.7878940645169568</v>
      </c>
      <c r="N49" s="12">
        <v>496</v>
      </c>
      <c r="O49" s="11">
        <v>1.454147563</v>
      </c>
      <c r="P49" s="11">
        <v>2.9317491189516129</v>
      </c>
      <c r="Q49" s="11">
        <v>5.791080517043234</v>
      </c>
      <c r="R49" s="12">
        <v>203</v>
      </c>
      <c r="S49" s="11">
        <v>0.46154273623000003</v>
      </c>
      <c r="T49" s="11">
        <v>2.2736095380788179</v>
      </c>
      <c r="U49" s="11">
        <v>6.0562455780341073</v>
      </c>
      <c r="V49" s="12">
        <v>609</v>
      </c>
      <c r="W49" s="11">
        <v>1.4980580496300002</v>
      </c>
      <c r="X49" s="11">
        <v>2.4598654345320199</v>
      </c>
      <c r="Y49" s="11">
        <v>5.8223045777747409</v>
      </c>
      <c r="Z49" s="12">
        <v>108</v>
      </c>
      <c r="AA49" s="11">
        <v>0.276383457</v>
      </c>
      <c r="AB49" s="11">
        <v>2.5591060833333334</v>
      </c>
      <c r="AC49" s="23">
        <v>5.7342787728445703</v>
      </c>
    </row>
    <row r="50" spans="1:29" ht="15.05" customHeight="1" thickBot="1" x14ac:dyDescent="0.35">
      <c r="A50" s="45">
        <f t="shared" si="0"/>
        <v>45169</v>
      </c>
      <c r="B50" s="12">
        <v>4249</v>
      </c>
      <c r="C50" s="11">
        <v>12.856122192779999</v>
      </c>
      <c r="D50" s="11">
        <v>3.0256818528547891</v>
      </c>
      <c r="E50" s="11">
        <v>5.7753576695221085</v>
      </c>
      <c r="F50" s="12">
        <v>3355</v>
      </c>
      <c r="G50" s="11">
        <v>10.455894735199999</v>
      </c>
      <c r="H50" s="11">
        <v>3.1165110984202684</v>
      </c>
      <c r="I50" s="11">
        <v>5.7839017514398101</v>
      </c>
      <c r="J50" s="12">
        <v>2508</v>
      </c>
      <c r="K50" s="11">
        <v>8.1986218023999999</v>
      </c>
      <c r="L50" s="11">
        <v>3.2689879594896327</v>
      </c>
      <c r="M50" s="11">
        <v>5.77142332483026</v>
      </c>
      <c r="N50" s="12">
        <v>590</v>
      </c>
      <c r="O50" s="11">
        <v>1.6597449150000001</v>
      </c>
      <c r="P50" s="11">
        <v>2.8131269745762713</v>
      </c>
      <c r="Q50" s="11">
        <v>5.7171648368498236</v>
      </c>
      <c r="R50" s="12">
        <v>257</v>
      </c>
      <c r="S50" s="11">
        <v>0.59752801779999998</v>
      </c>
      <c r="T50" s="11">
        <v>2.325011742412451</v>
      </c>
      <c r="U50" s="11">
        <v>6.1404911476638055</v>
      </c>
      <c r="V50" s="12">
        <v>766</v>
      </c>
      <c r="W50" s="11">
        <v>2.0432732279999999</v>
      </c>
      <c r="X50" s="11">
        <v>2.6674585221932117</v>
      </c>
      <c r="Y50" s="11">
        <v>5.7375038138919896</v>
      </c>
      <c r="Z50" s="12">
        <v>128</v>
      </c>
      <c r="AA50" s="11">
        <v>0.35695422958</v>
      </c>
      <c r="AB50" s="11">
        <v>2.78870491859375</v>
      </c>
      <c r="AC50" s="23">
        <v>5.7417672246941649</v>
      </c>
    </row>
    <row r="51" spans="1:29" ht="15.05" customHeight="1" thickBot="1" x14ac:dyDescent="0.35">
      <c r="A51" s="45">
        <f t="shared" si="0"/>
        <v>45199</v>
      </c>
      <c r="B51" s="12">
        <v>4088</v>
      </c>
      <c r="C51" s="11">
        <v>12.53418632346</v>
      </c>
      <c r="D51" s="11">
        <v>3.0660925448776908</v>
      </c>
      <c r="E51" s="11">
        <v>5.7381450598925152</v>
      </c>
      <c r="F51" s="12">
        <v>3232</v>
      </c>
      <c r="G51" s="11">
        <v>10.390913290990001</v>
      </c>
      <c r="H51" s="11">
        <v>3.215010300430075</v>
      </c>
      <c r="I51" s="11">
        <v>5.7391795343374286</v>
      </c>
      <c r="J51" s="12">
        <v>2440</v>
      </c>
      <c r="K51" s="11">
        <v>8.1066696696900014</v>
      </c>
      <c r="L51" s="11">
        <v>3.3224056023319677</v>
      </c>
      <c r="M51" s="11">
        <v>5.720512887685512</v>
      </c>
      <c r="N51" s="12">
        <v>549</v>
      </c>
      <c r="O51" s="11">
        <v>1.710157844</v>
      </c>
      <c r="P51" s="11">
        <v>3.1150416102003642</v>
      </c>
      <c r="Q51" s="11">
        <v>5.6984500359507164</v>
      </c>
      <c r="R51" s="12">
        <v>243</v>
      </c>
      <c r="S51" s="11">
        <v>0.57408577729999999</v>
      </c>
      <c r="T51" s="11">
        <v>2.3624929106995882</v>
      </c>
      <c r="U51" s="11">
        <v>6.1241014713264184</v>
      </c>
      <c r="V51" s="12">
        <v>741</v>
      </c>
      <c r="W51" s="11">
        <v>1.90505286717</v>
      </c>
      <c r="X51" s="11">
        <v>2.5709215481376519</v>
      </c>
      <c r="Y51" s="11">
        <v>5.7341716317420275</v>
      </c>
      <c r="Z51" s="12">
        <v>115</v>
      </c>
      <c r="AA51" s="11">
        <v>0.23822016530000001</v>
      </c>
      <c r="AB51" s="11">
        <v>2.0714796982608696</v>
      </c>
      <c r="AC51" s="23">
        <v>5.7247979800419522</v>
      </c>
    </row>
    <row r="52" spans="1:29" ht="15.05" customHeight="1" thickBot="1" x14ac:dyDescent="0.35">
      <c r="A52" s="45">
        <f t="shared" si="0"/>
        <v>45230</v>
      </c>
      <c r="B52" s="12">
        <v>4795</v>
      </c>
      <c r="C52" s="11">
        <v>14.725682048099999</v>
      </c>
      <c r="D52" s="11">
        <v>3.0710494365172054</v>
      </c>
      <c r="E52" s="11">
        <v>5.7012269529121751</v>
      </c>
      <c r="F52" s="12">
        <v>3733</v>
      </c>
      <c r="G52" s="11">
        <v>12.05841528543</v>
      </c>
      <c r="H52" s="11">
        <v>3.2302210783364584</v>
      </c>
      <c r="I52" s="11">
        <v>5.7058377625858281</v>
      </c>
      <c r="J52" s="12">
        <v>2913</v>
      </c>
      <c r="K52" s="11">
        <v>9.6465351652399995</v>
      </c>
      <c r="L52" s="11">
        <v>3.3115465723446618</v>
      </c>
      <c r="M52" s="11">
        <v>5.6908012634576828</v>
      </c>
      <c r="N52" s="12">
        <v>548</v>
      </c>
      <c r="O52" s="11">
        <v>1.739727603</v>
      </c>
      <c r="P52" s="11">
        <v>3.1746854069343065</v>
      </c>
      <c r="Q52" s="11">
        <v>5.6409210364873434</v>
      </c>
      <c r="R52" s="12">
        <v>272</v>
      </c>
      <c r="S52" s="11">
        <v>0.67215251719000002</v>
      </c>
      <c r="T52" s="11">
        <v>2.4711489602573531</v>
      </c>
      <c r="U52" s="11">
        <v>6.0896606767217749</v>
      </c>
      <c r="V52" s="12">
        <v>918</v>
      </c>
      <c r="W52" s="11">
        <v>2.3417828139800001</v>
      </c>
      <c r="X52" s="11">
        <v>2.5509616710021783</v>
      </c>
      <c r="Y52" s="11">
        <v>5.6835012495105657</v>
      </c>
      <c r="Z52" s="12">
        <v>144</v>
      </c>
      <c r="AA52" s="11">
        <v>0.32548394869000002</v>
      </c>
      <c r="AB52" s="11">
        <v>2.2603051992361114</v>
      </c>
      <c r="AC52" s="23">
        <v>5.6579396869437071</v>
      </c>
    </row>
    <row r="53" spans="1:29" ht="15.05" customHeight="1" thickBot="1" x14ac:dyDescent="0.35">
      <c r="A53" s="45">
        <f t="shared" si="0"/>
        <v>45260</v>
      </c>
      <c r="B53" s="12">
        <v>4816</v>
      </c>
      <c r="C53" s="11">
        <v>14.851777679839998</v>
      </c>
      <c r="D53" s="11">
        <v>3.083840880365448</v>
      </c>
      <c r="E53" s="11">
        <v>5.6684811756907552</v>
      </c>
      <c r="F53" s="12">
        <v>3809</v>
      </c>
      <c r="G53" s="11">
        <v>12.260810681139999</v>
      </c>
      <c r="H53" s="11">
        <v>3.2189054032922022</v>
      </c>
      <c r="I53" s="11">
        <v>5.674873491061156</v>
      </c>
      <c r="J53" s="12">
        <v>2998</v>
      </c>
      <c r="K53" s="11">
        <v>9.9797932491899992</v>
      </c>
      <c r="L53" s="11">
        <v>3.3288169610373579</v>
      </c>
      <c r="M53" s="11">
        <v>5.6613375067698337</v>
      </c>
      <c r="N53" s="12">
        <v>532</v>
      </c>
      <c r="O53" s="11">
        <v>1.5861386788699998</v>
      </c>
      <c r="P53" s="11">
        <v>2.9814636820864657</v>
      </c>
      <c r="Q53" s="11">
        <v>5.6366530047251509</v>
      </c>
      <c r="R53" s="12">
        <v>279</v>
      </c>
      <c r="S53" s="11">
        <v>0.69487875308000002</v>
      </c>
      <c r="T53" s="11">
        <v>2.4906048497491042</v>
      </c>
      <c r="U53" s="11">
        <v>5.9565187644084503</v>
      </c>
      <c r="V53" s="12">
        <v>843</v>
      </c>
      <c r="W53" s="11">
        <v>2.2064419526999997</v>
      </c>
      <c r="X53" s="11">
        <v>2.617368864412811</v>
      </c>
      <c r="Y53" s="11">
        <v>5.6370281838456364</v>
      </c>
      <c r="Z53" s="12">
        <v>164</v>
      </c>
      <c r="AA53" s="11">
        <v>0.38452504599999998</v>
      </c>
      <c r="AB53" s="11">
        <v>2.3446649146341461</v>
      </c>
      <c r="AC53" s="23">
        <v>5.6451386966533246</v>
      </c>
    </row>
    <row r="54" spans="1:29" ht="15.05" customHeight="1" thickBot="1" x14ac:dyDescent="0.35">
      <c r="A54" s="45">
        <f t="shared" si="0"/>
        <v>45291</v>
      </c>
      <c r="B54" s="12">
        <v>4221</v>
      </c>
      <c r="C54" s="11">
        <v>13.69346762622</v>
      </c>
      <c r="D54" s="11">
        <v>3.2441287908599858</v>
      </c>
      <c r="E54" s="11">
        <v>5.6432080483849081</v>
      </c>
      <c r="F54" s="12">
        <v>3430</v>
      </c>
      <c r="G54" s="11">
        <v>11.548186361879999</v>
      </c>
      <c r="H54" s="11">
        <v>3.366818181306122</v>
      </c>
      <c r="I54" s="11">
        <v>5.6529343854992966</v>
      </c>
      <c r="J54" s="12">
        <v>2689</v>
      </c>
      <c r="K54" s="11">
        <v>9.3704449629199988</v>
      </c>
      <c r="L54" s="11">
        <v>3.4847322286798059</v>
      </c>
      <c r="M54" s="11">
        <v>5.6269810382930663</v>
      </c>
      <c r="N54" s="12">
        <v>456</v>
      </c>
      <c r="O54" s="11">
        <v>1.47452899</v>
      </c>
      <c r="P54" s="11">
        <v>3.2336162061403511</v>
      </c>
      <c r="Q54" s="11">
        <v>5.6003683798451451</v>
      </c>
      <c r="R54" s="12">
        <v>285</v>
      </c>
      <c r="S54" s="11">
        <v>0.70321240896000003</v>
      </c>
      <c r="T54" s="11">
        <v>2.4674119612631578</v>
      </c>
      <c r="U54" s="11">
        <v>6.1089907729276511</v>
      </c>
      <c r="V54" s="12">
        <v>651</v>
      </c>
      <c r="W54" s="11">
        <v>1.7971076453399999</v>
      </c>
      <c r="X54" s="11">
        <v>2.7605340174193547</v>
      </c>
      <c r="Y54" s="11">
        <v>5.5878623462852595</v>
      </c>
      <c r="Z54" s="12">
        <v>140</v>
      </c>
      <c r="AA54" s="11">
        <v>0.34817361899999999</v>
      </c>
      <c r="AB54" s="11">
        <v>2.4869544214285715</v>
      </c>
      <c r="AC54" s="23">
        <v>5.6062742643941297</v>
      </c>
    </row>
    <row r="55" spans="1:29" ht="15.05" customHeight="1" thickBot="1" x14ac:dyDescent="0.35">
      <c r="A55" s="45">
        <f t="shared" si="0"/>
        <v>45322</v>
      </c>
      <c r="B55" s="12">
        <v>3667</v>
      </c>
      <c r="C55" s="11">
        <v>12.025117530980001</v>
      </c>
      <c r="D55" s="11">
        <v>3.2792793921407148</v>
      </c>
      <c r="E55" s="11">
        <v>5.5226563073256667</v>
      </c>
      <c r="F55" s="12">
        <v>2963</v>
      </c>
      <c r="G55" s="11">
        <v>10.03844308711</v>
      </c>
      <c r="H55" s="11">
        <v>3.3879321927472157</v>
      </c>
      <c r="I55" s="11">
        <v>5.5283804261344134</v>
      </c>
      <c r="J55" s="12">
        <v>2355</v>
      </c>
      <c r="K55" s="11">
        <v>8.3338767709199999</v>
      </c>
      <c r="L55" s="11">
        <v>3.5388011766114649</v>
      </c>
      <c r="M55" s="11">
        <v>5.5124223445799441</v>
      </c>
      <c r="N55" s="12">
        <v>411</v>
      </c>
      <c r="O55" s="11">
        <v>1.2078030930700001</v>
      </c>
      <c r="P55" s="11">
        <v>2.9386936571046234</v>
      </c>
      <c r="Q55" s="11">
        <v>5.5629651962824269</v>
      </c>
      <c r="R55" s="12">
        <v>197</v>
      </c>
      <c r="S55" s="11">
        <v>0.49676322311999999</v>
      </c>
      <c r="T55" s="11">
        <v>2.5216407264974618</v>
      </c>
      <c r="U55" s="11">
        <v>5.7120113564686461</v>
      </c>
      <c r="V55" s="12">
        <v>590</v>
      </c>
      <c r="W55" s="11">
        <v>1.6995764948399998</v>
      </c>
      <c r="X55" s="11">
        <v>2.8806381268474577</v>
      </c>
      <c r="Y55" s="11">
        <v>5.4779023500598187</v>
      </c>
      <c r="Z55" s="12">
        <v>114</v>
      </c>
      <c r="AA55" s="11">
        <v>0.28709794902999997</v>
      </c>
      <c r="AB55" s="11">
        <v>2.5184030616666666</v>
      </c>
      <c r="AC55" s="23">
        <v>5.5874478984794855</v>
      </c>
    </row>
    <row r="56" spans="1:29" ht="15.05" customHeight="1" thickBot="1" x14ac:dyDescent="0.35">
      <c r="A56" s="45">
        <f t="shared" si="0"/>
        <v>45351</v>
      </c>
      <c r="B56" s="12">
        <v>4566</v>
      </c>
      <c r="C56" s="11">
        <v>14.753821550289999</v>
      </c>
      <c r="D56" s="11">
        <v>3.2312355563491018</v>
      </c>
      <c r="E56" s="11">
        <v>5.3468261247050188</v>
      </c>
      <c r="F56" s="12">
        <v>3586</v>
      </c>
      <c r="G56" s="11">
        <v>12.155227324709999</v>
      </c>
      <c r="H56" s="11">
        <v>3.3896339444255434</v>
      </c>
      <c r="I56" s="11">
        <v>5.3600606834876068</v>
      </c>
      <c r="J56" s="12">
        <v>2833</v>
      </c>
      <c r="K56" s="11">
        <v>9.8716058042299988</v>
      </c>
      <c r="L56" s="11">
        <v>3.4845061080938931</v>
      </c>
      <c r="M56" s="11">
        <v>5.3457072495755051</v>
      </c>
      <c r="N56" s="12">
        <v>518</v>
      </c>
      <c r="O56" s="11">
        <v>1.6221081464</v>
      </c>
      <c r="P56" s="11">
        <v>3.1314829081081084</v>
      </c>
      <c r="Q56" s="11">
        <v>5.3515059992881371</v>
      </c>
      <c r="R56" s="12">
        <v>235</v>
      </c>
      <c r="S56" s="11">
        <v>0.66151337407999999</v>
      </c>
      <c r="T56" s="11">
        <v>2.8149505280000002</v>
      </c>
      <c r="U56" s="11">
        <v>5.5952306294671859</v>
      </c>
      <c r="V56" s="12">
        <v>809</v>
      </c>
      <c r="W56" s="11">
        <v>2.14713013215</v>
      </c>
      <c r="X56" s="11">
        <v>2.6540545514833127</v>
      </c>
      <c r="Y56" s="11">
        <v>5.2605293991688162</v>
      </c>
      <c r="Z56" s="12">
        <v>171</v>
      </c>
      <c r="AA56" s="11">
        <v>0.45146409342999999</v>
      </c>
      <c r="AB56" s="11">
        <v>2.6401408972514622</v>
      </c>
      <c r="AC56" s="23">
        <v>5.4009195277362938</v>
      </c>
    </row>
    <row r="57" spans="1:29" ht="15.05" customHeight="1" thickBot="1" x14ac:dyDescent="0.35">
      <c r="A57" s="45">
        <f t="shared" si="0"/>
        <v>45382</v>
      </c>
      <c r="B57" s="12">
        <v>5195</v>
      </c>
      <c r="C57" s="11">
        <v>17.11602793398</v>
      </c>
      <c r="D57" s="11">
        <v>3.2947118255976902</v>
      </c>
      <c r="E57" s="11">
        <v>5.1724253461576835</v>
      </c>
      <c r="F57" s="12">
        <v>4232</v>
      </c>
      <c r="G57" s="11">
        <v>14.5285900125</v>
      </c>
      <c r="H57" s="11">
        <v>3.4330316664697542</v>
      </c>
      <c r="I57" s="11">
        <v>5.1873645761098546</v>
      </c>
      <c r="J57" s="12">
        <v>3292</v>
      </c>
      <c r="K57" s="11">
        <v>11.584330636760001</v>
      </c>
      <c r="L57" s="11">
        <v>3.518933972284326</v>
      </c>
      <c r="M57" s="11">
        <v>5.1764147038389146</v>
      </c>
      <c r="N57" s="12">
        <v>663</v>
      </c>
      <c r="O57" s="11">
        <v>2.203430365</v>
      </c>
      <c r="P57" s="11">
        <v>3.3234243815987936</v>
      </c>
      <c r="Q57" s="11">
        <v>5.1758113444210743</v>
      </c>
      <c r="R57" s="12">
        <v>277</v>
      </c>
      <c r="S57" s="11">
        <v>0.74082901073999996</v>
      </c>
      <c r="T57" s="11">
        <v>2.674472962960289</v>
      </c>
      <c r="U57" s="11">
        <v>5.3929500487706381</v>
      </c>
      <c r="V57" s="12">
        <v>801</v>
      </c>
      <c r="W57" s="11">
        <v>2.1326211015900003</v>
      </c>
      <c r="X57" s="11">
        <v>2.6624483165917607</v>
      </c>
      <c r="Y57" s="11">
        <v>5.0596036641629736</v>
      </c>
      <c r="Z57" s="12">
        <v>162</v>
      </c>
      <c r="AA57" s="11">
        <v>0.45481681989</v>
      </c>
      <c r="AB57" s="11">
        <v>2.8075112338888886</v>
      </c>
      <c r="AC57" s="23">
        <v>5.2242263166383438</v>
      </c>
    </row>
    <row r="58" spans="1:29" ht="15.05" customHeight="1" thickBot="1" x14ac:dyDescent="0.35">
      <c r="A58" s="45">
        <f t="shared" si="0"/>
        <v>45412</v>
      </c>
      <c r="B58" s="12">
        <v>5945</v>
      </c>
      <c r="C58" s="11">
        <v>20.707265930200002</v>
      </c>
      <c r="D58" s="11">
        <v>3.4831397695878894</v>
      </c>
      <c r="E58" s="11">
        <v>5.0838360323266052</v>
      </c>
      <c r="F58" s="12">
        <v>4938</v>
      </c>
      <c r="G58" s="11">
        <v>17.784075582300002</v>
      </c>
      <c r="H58" s="11">
        <v>3.6014733864520054</v>
      </c>
      <c r="I58" s="11">
        <v>5.0929216975447273</v>
      </c>
      <c r="J58" s="12">
        <v>3905</v>
      </c>
      <c r="K58" s="11">
        <v>14.544966303200001</v>
      </c>
      <c r="L58" s="11">
        <v>3.7247032786683745</v>
      </c>
      <c r="M58" s="11">
        <v>5.0789762571245411</v>
      </c>
      <c r="N58" s="12">
        <v>728</v>
      </c>
      <c r="O58" s="11">
        <v>2.4511148949499999</v>
      </c>
      <c r="P58" s="11">
        <v>3.366916064491758</v>
      </c>
      <c r="Q58" s="11">
        <v>5.0738521702742085</v>
      </c>
      <c r="R58" s="12">
        <v>305</v>
      </c>
      <c r="S58" s="11">
        <v>0.78799438415</v>
      </c>
      <c r="T58" s="11">
        <v>2.5835881447540983</v>
      </c>
      <c r="U58" s="11">
        <v>5.409646750854006</v>
      </c>
      <c r="V58" s="12">
        <v>813</v>
      </c>
      <c r="W58" s="11">
        <v>2.3388308637100002</v>
      </c>
      <c r="X58" s="11">
        <v>2.8767907302706028</v>
      </c>
      <c r="Y58" s="11">
        <v>5.0183978089674435</v>
      </c>
      <c r="Z58" s="12">
        <v>194</v>
      </c>
      <c r="AA58" s="11">
        <v>0.58435948419000006</v>
      </c>
      <c r="AB58" s="11">
        <v>3.0121622896391753</v>
      </c>
      <c r="AC58" s="23">
        <v>5.0692367647068854</v>
      </c>
    </row>
    <row r="59" spans="1:29" ht="15.05" customHeight="1" thickBot="1" x14ac:dyDescent="0.35">
      <c r="A59" s="45">
        <f t="shared" si="0"/>
        <v>45443</v>
      </c>
      <c r="B59" s="12">
        <v>6456</v>
      </c>
      <c r="C59" s="11">
        <v>22.460244892539997</v>
      </c>
      <c r="D59" s="11">
        <v>3.4789722572087975</v>
      </c>
      <c r="E59" s="11">
        <v>5.0635418037113071</v>
      </c>
      <c r="F59" s="12">
        <v>5277</v>
      </c>
      <c r="G59" s="11">
        <v>19.10385339506</v>
      </c>
      <c r="H59" s="11">
        <v>3.6202109901572865</v>
      </c>
      <c r="I59" s="11">
        <v>5.0675907612782698</v>
      </c>
      <c r="J59" s="12">
        <v>4035</v>
      </c>
      <c r="K59" s="11">
        <v>15.071541914760001</v>
      </c>
      <c r="L59" s="11">
        <v>3.7352024571895912</v>
      </c>
      <c r="M59" s="11">
        <v>5.0592395936590391</v>
      </c>
      <c r="N59" s="12">
        <v>892</v>
      </c>
      <c r="O59" s="11">
        <v>3.13271005</v>
      </c>
      <c r="P59" s="11">
        <v>3.5120067825112105</v>
      </c>
      <c r="Q59" s="11">
        <v>5.0466683412995401</v>
      </c>
      <c r="R59" s="12">
        <v>350</v>
      </c>
      <c r="S59" s="11">
        <v>0.89960143030000006</v>
      </c>
      <c r="T59" s="11">
        <v>2.5702898008571431</v>
      </c>
      <c r="U59" s="11">
        <v>5.2803614858471164</v>
      </c>
      <c r="V59" s="12">
        <v>957</v>
      </c>
      <c r="W59" s="11">
        <v>2.7553998655299998</v>
      </c>
      <c r="X59" s="11">
        <v>2.8792057111076281</v>
      </c>
      <c r="Y59" s="11">
        <v>5.034357367390772</v>
      </c>
      <c r="Z59" s="12">
        <v>222</v>
      </c>
      <c r="AA59" s="11">
        <v>0.60099163195000005</v>
      </c>
      <c r="AB59" s="11">
        <v>2.7071695132882883</v>
      </c>
      <c r="AC59" s="23">
        <v>5.0686402110570947</v>
      </c>
    </row>
    <row r="60" spans="1:29" ht="15.05" customHeight="1" thickBot="1" x14ac:dyDescent="0.35">
      <c r="A60" s="45">
        <f t="shared" si="0"/>
        <v>45473</v>
      </c>
      <c r="B60" s="12">
        <v>6422</v>
      </c>
      <c r="C60" s="11">
        <v>23.094459770949996</v>
      </c>
      <c r="D60" s="11">
        <v>3.5961475818981623</v>
      </c>
      <c r="E60" s="11">
        <v>5.0524955168369186</v>
      </c>
      <c r="F60" s="12">
        <v>5207</v>
      </c>
      <c r="G60" s="11">
        <v>19.363288583799999</v>
      </c>
      <c r="H60" s="11">
        <v>3.7187033961590163</v>
      </c>
      <c r="I60" s="11">
        <v>5.0543163759036096</v>
      </c>
      <c r="J60" s="12">
        <v>4050</v>
      </c>
      <c r="K60" s="11">
        <v>15.413030322509998</v>
      </c>
      <c r="L60" s="11">
        <v>3.8056864993851844</v>
      </c>
      <c r="M60" s="11">
        <v>5.0439647312379172</v>
      </c>
      <c r="N60" s="12">
        <v>840</v>
      </c>
      <c r="O60" s="11">
        <v>2.9957138681199997</v>
      </c>
      <c r="P60" s="11">
        <v>3.5663260334761904</v>
      </c>
      <c r="Q60" s="11">
        <v>5.0574362923660816</v>
      </c>
      <c r="R60" s="12">
        <v>317</v>
      </c>
      <c r="S60" s="11">
        <v>0.95454439316999995</v>
      </c>
      <c r="T60" s="11">
        <v>3.0111810510094634</v>
      </c>
      <c r="U60" s="11">
        <v>5.2116729506013524</v>
      </c>
      <c r="V60" s="12">
        <v>997</v>
      </c>
      <c r="W60" s="11">
        <v>3.0941329775699997</v>
      </c>
      <c r="X60" s="11">
        <v>3.1034433074924772</v>
      </c>
      <c r="Y60" s="11">
        <v>5.0317135648798557</v>
      </c>
      <c r="Z60" s="12">
        <v>218</v>
      </c>
      <c r="AA60" s="11">
        <v>0.63703820958000001</v>
      </c>
      <c r="AB60" s="11">
        <v>2.9221936219266058</v>
      </c>
      <c r="AC60" s="23">
        <v>5.0980882346253562</v>
      </c>
    </row>
    <row r="61" spans="1:29" ht="15.05" customHeight="1" thickBot="1" x14ac:dyDescent="0.35">
      <c r="A61" s="45">
        <f t="shared" si="0"/>
        <v>45504</v>
      </c>
      <c r="B61" s="12">
        <v>5987</v>
      </c>
      <c r="C61" s="11">
        <v>21.84301998562</v>
      </c>
      <c r="D61" s="11">
        <v>3.6484082154033741</v>
      </c>
      <c r="E61" s="11">
        <v>5.0616163025462528</v>
      </c>
      <c r="F61" s="12">
        <v>4807</v>
      </c>
      <c r="G61" s="11">
        <v>18.021769469950002</v>
      </c>
      <c r="H61" s="11">
        <v>3.7490679155294364</v>
      </c>
      <c r="I61" s="11">
        <v>5.0663201199762211</v>
      </c>
      <c r="J61" s="12">
        <v>3707</v>
      </c>
      <c r="K61" s="11">
        <v>14.16990952499</v>
      </c>
      <c r="L61" s="11">
        <v>3.8224735702697599</v>
      </c>
      <c r="M61" s="11">
        <v>5.0572604218553945</v>
      </c>
      <c r="N61" s="12">
        <v>821</v>
      </c>
      <c r="O61" s="11">
        <v>3.058496275</v>
      </c>
      <c r="P61" s="11">
        <v>3.7253304202192448</v>
      </c>
      <c r="Q61" s="11">
        <v>5.0640580606725756</v>
      </c>
      <c r="R61" s="12">
        <v>279</v>
      </c>
      <c r="S61" s="11">
        <v>0.79336366996000007</v>
      </c>
      <c r="T61" s="11">
        <v>2.8435973833691759</v>
      </c>
      <c r="U61" s="11">
        <v>5.2368517535418198</v>
      </c>
      <c r="V61" s="12">
        <v>945</v>
      </c>
      <c r="W61" s="11">
        <v>3.1123341106899995</v>
      </c>
      <c r="X61" s="11">
        <v>3.2934752494074071</v>
      </c>
      <c r="Y61" s="11">
        <v>5.0298628928904092</v>
      </c>
      <c r="Z61" s="12">
        <v>235</v>
      </c>
      <c r="AA61" s="11">
        <v>0.70891640497999986</v>
      </c>
      <c r="AB61" s="11">
        <v>3.0166655531063826</v>
      </c>
      <c r="AC61" s="23">
        <v>5.0814438965364745</v>
      </c>
    </row>
    <row r="62" spans="1:29" ht="16.55" customHeight="1" x14ac:dyDescent="0.3"/>
    <row r="63" spans="1:29" ht="16.55" customHeight="1" x14ac:dyDescent="0.3"/>
    <row r="64" spans="1:29" ht="16.55" customHeight="1" x14ac:dyDescent="0.3"/>
    <row r="65" ht="16.55" customHeight="1" x14ac:dyDescent="0.3"/>
    <row r="66" ht="16.55" customHeight="1" x14ac:dyDescent="0.3"/>
    <row r="67" ht="16.55" customHeight="1" x14ac:dyDescent="0.3"/>
    <row r="68" ht="16.55" customHeight="1" x14ac:dyDescent="0.3"/>
    <row r="69" ht="16.55" customHeight="1" x14ac:dyDescent="0.3"/>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9426C-211F-4760-A895-810F6BD59CA1}">
  <sheetPr codeName="Sheet7">
    <tabColor theme="4" tint="0.79998168889431442"/>
  </sheetPr>
  <dimension ref="A1:AG69"/>
  <sheetViews>
    <sheetView showGridLines="0" zoomScale="85" zoomScaleNormal="85" workbookViewId="0">
      <pane xSplit="1" ySplit="6" topLeftCell="B48" activePane="bottomRight" state="frozen"/>
      <selection activeCell="I61" sqref="I61"/>
      <selection pane="topRight" activeCell="I61" sqref="I61"/>
      <selection pane="bottomLeft" activeCell="I61" sqref="I61"/>
      <selection pane="bottomRight" activeCell="I61" sqref="I61"/>
    </sheetView>
  </sheetViews>
  <sheetFormatPr defaultColWidth="0" defaultRowHeight="16.55" customHeight="1" zeroHeight="1" x14ac:dyDescent="0.3"/>
  <cols>
    <col min="1" max="1" width="11.59765625" style="1" bestFit="1" customWidth="1"/>
    <col min="2" max="4" width="8.69921875" style="1" customWidth="1"/>
    <col min="5" max="5" width="9.8984375" style="1" customWidth="1"/>
    <col min="6" max="29" width="9.09765625" style="1" customWidth="1"/>
    <col min="30" max="30" width="3.69921875" style="1" customWidth="1"/>
    <col min="31" max="31" width="9.09765625" style="1" hidden="1" customWidth="1"/>
    <col min="32" max="16384" width="9.09765625" hidden="1"/>
  </cols>
  <sheetData>
    <row r="1" spans="1:31" ht="14" x14ac:dyDescent="0.3"/>
    <row r="2" spans="1:31" ht="42.75" customHeight="1" thickBot="1" x14ac:dyDescent="0.75">
      <c r="A2" s="37" t="s">
        <v>29</v>
      </c>
      <c r="B2" s="37"/>
      <c r="C2" s="37"/>
      <c r="D2" s="37"/>
      <c r="E2" s="37"/>
      <c r="F2" s="8"/>
    </row>
    <row r="3" spans="1:31" ht="14.25" customHeight="1" thickBot="1" x14ac:dyDescent="0.75">
      <c r="A3" s="9"/>
      <c r="B3" s="104" t="s">
        <v>27</v>
      </c>
      <c r="C3" s="105"/>
      <c r="D3" s="105"/>
      <c r="E3" s="106"/>
      <c r="F3" s="8"/>
    </row>
    <row r="4" spans="1:31" ht="14.55" thickBot="1" x14ac:dyDescent="0.35">
      <c r="B4" s="107"/>
      <c r="C4" s="108"/>
      <c r="D4" s="108"/>
      <c r="E4" s="109"/>
      <c r="F4" s="105" t="s">
        <v>25</v>
      </c>
      <c r="G4" s="105"/>
      <c r="H4" s="105"/>
      <c r="I4" s="106"/>
      <c r="J4" s="7" t="s">
        <v>3</v>
      </c>
      <c r="K4" s="7"/>
      <c r="L4" s="7"/>
      <c r="M4" s="7"/>
      <c r="N4" s="7"/>
      <c r="O4" s="7"/>
      <c r="P4" s="7"/>
      <c r="Q4" s="7"/>
      <c r="R4" s="7"/>
      <c r="S4" s="7"/>
      <c r="T4" s="7"/>
      <c r="U4" s="7"/>
      <c r="V4" s="115" t="s">
        <v>0</v>
      </c>
      <c r="W4" s="116"/>
      <c r="X4" s="116"/>
      <c r="Y4" s="117"/>
      <c r="Z4" s="115" t="s">
        <v>1</v>
      </c>
      <c r="AA4" s="116"/>
      <c r="AB4" s="116"/>
      <c r="AC4" s="117"/>
    </row>
    <row r="5" spans="1:31" ht="14.55" thickBot="1" x14ac:dyDescent="0.35">
      <c r="B5" s="110"/>
      <c r="C5" s="111"/>
      <c r="D5" s="111"/>
      <c r="E5" s="112"/>
      <c r="F5" s="113"/>
      <c r="G5" s="113"/>
      <c r="H5" s="113"/>
      <c r="I5" s="114"/>
      <c r="J5" s="121" t="s">
        <v>5</v>
      </c>
      <c r="K5" s="122"/>
      <c r="L5" s="122"/>
      <c r="M5" s="123"/>
      <c r="N5" s="121" t="s">
        <v>6</v>
      </c>
      <c r="O5" s="122"/>
      <c r="P5" s="122"/>
      <c r="Q5" s="123"/>
      <c r="R5" s="121" t="s">
        <v>7</v>
      </c>
      <c r="S5" s="122"/>
      <c r="T5" s="122"/>
      <c r="U5" s="123"/>
      <c r="V5" s="118"/>
      <c r="W5" s="119"/>
      <c r="X5" s="119"/>
      <c r="Y5" s="120"/>
      <c r="Z5" s="118"/>
      <c r="AA5" s="119"/>
      <c r="AB5" s="119"/>
      <c r="AC5" s="120"/>
    </row>
    <row r="6" spans="1:31" s="3" customFormat="1" ht="45" customHeight="1" thickBot="1" x14ac:dyDescent="0.35">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05" customHeight="1" thickBot="1" x14ac:dyDescent="0.35">
      <c r="A7" s="45">
        <v>43861</v>
      </c>
      <c r="B7" s="12">
        <v>1160</v>
      </c>
      <c r="C7" s="11">
        <v>2.9294900529999994</v>
      </c>
      <c r="D7" s="11">
        <v>2.5254224594827579</v>
      </c>
      <c r="E7" s="11">
        <v>2.2313302440218261</v>
      </c>
      <c r="F7" s="12">
        <v>810</v>
      </c>
      <c r="G7" s="11">
        <v>2.1891384519999999</v>
      </c>
      <c r="H7" s="11">
        <v>2.7026400641975306</v>
      </c>
      <c r="I7" s="11">
        <v>2.2559321581684961</v>
      </c>
      <c r="J7" s="12">
        <v>586</v>
      </c>
      <c r="K7" s="11">
        <v>1.729758455</v>
      </c>
      <c r="L7" s="11">
        <v>2.9518062372013651</v>
      </c>
      <c r="M7" s="11">
        <v>2.2663141999210521</v>
      </c>
      <c r="N7" s="12">
        <v>189</v>
      </c>
      <c r="O7" s="11">
        <v>0.41045099699999998</v>
      </c>
      <c r="P7" s="11">
        <v>2.1716983968253971</v>
      </c>
      <c r="Q7" s="11">
        <v>2.2067638041332374</v>
      </c>
      <c r="R7" s="10">
        <v>35</v>
      </c>
      <c r="S7" s="11">
        <v>4.8929E-2</v>
      </c>
      <c r="T7" s="11">
        <v>1.3979714285714286</v>
      </c>
      <c r="U7" s="11">
        <v>2.3013607472051345</v>
      </c>
      <c r="V7" s="12">
        <v>232</v>
      </c>
      <c r="W7" s="11">
        <v>0.48883589999999999</v>
      </c>
      <c r="X7" s="11">
        <v>2.107051293103448</v>
      </c>
      <c r="Y7" s="11">
        <v>2.12891445984225</v>
      </c>
      <c r="Z7" s="12">
        <v>118</v>
      </c>
      <c r="AA7" s="11">
        <v>0.25151570099999998</v>
      </c>
      <c r="AB7" s="11">
        <v>2.1314889915254236</v>
      </c>
      <c r="AC7" s="23">
        <v>2.2162517252551162</v>
      </c>
      <c r="AD7" s="2"/>
      <c r="AE7" s="2"/>
    </row>
    <row r="8" spans="1:31" s="3" customFormat="1" ht="15.05" customHeight="1" thickBot="1" x14ac:dyDescent="0.35">
      <c r="A8" s="45">
        <f>EOMONTH(A7,1)</f>
        <v>43890</v>
      </c>
      <c r="B8" s="12">
        <v>1369</v>
      </c>
      <c r="C8" s="11">
        <v>3.3244600809999998</v>
      </c>
      <c r="D8" s="11">
        <v>2.4283857421475528</v>
      </c>
      <c r="E8" s="11">
        <v>2.2627679436437189</v>
      </c>
      <c r="F8" s="12">
        <v>930</v>
      </c>
      <c r="G8" s="11">
        <v>2.3188739169999999</v>
      </c>
      <c r="H8" s="11">
        <v>2.4934128139784946</v>
      </c>
      <c r="I8" s="11">
        <v>2.3065385706565782</v>
      </c>
      <c r="J8" s="12">
        <v>693</v>
      </c>
      <c r="K8" s="11">
        <v>1.806831742</v>
      </c>
      <c r="L8" s="11">
        <v>2.6072608109668112</v>
      </c>
      <c r="M8" s="11">
        <v>2.3245346902921522</v>
      </c>
      <c r="N8" s="12">
        <v>197</v>
      </c>
      <c r="O8" s="11">
        <v>0.448859175</v>
      </c>
      <c r="P8" s="11">
        <v>2.2784729695431474</v>
      </c>
      <c r="Q8" s="11">
        <v>2.2225154610017723</v>
      </c>
      <c r="R8" s="10">
        <v>40</v>
      </c>
      <c r="S8" s="11">
        <v>6.3183000000000003E-2</v>
      </c>
      <c r="T8" s="11">
        <v>1.579575</v>
      </c>
      <c r="U8" s="11">
        <v>2.3888167703337917</v>
      </c>
      <c r="V8" s="12">
        <v>261</v>
      </c>
      <c r="W8" s="11">
        <v>0.60753927838999999</v>
      </c>
      <c r="X8" s="11">
        <v>2.3277366988122603</v>
      </c>
      <c r="Y8" s="11">
        <v>2.1313669243289111</v>
      </c>
      <c r="Z8" s="12">
        <v>178</v>
      </c>
      <c r="AA8" s="11">
        <v>0.39804688561000001</v>
      </c>
      <c r="AB8" s="11">
        <v>2.2362184584831462</v>
      </c>
      <c r="AC8" s="23">
        <v>2.2083339419219827</v>
      </c>
      <c r="AD8" s="2"/>
      <c r="AE8" s="2"/>
    </row>
    <row r="9" spans="1:31" s="3" customFormat="1" ht="15.05" customHeight="1" thickBot="1" x14ac:dyDescent="0.35">
      <c r="A9" s="45">
        <f t="shared" ref="A9:A61" si="0">EOMONTH(A8,1)</f>
        <v>43921</v>
      </c>
      <c r="B9" s="12">
        <v>1556</v>
      </c>
      <c r="C9" s="11">
        <v>3.8750835750000001</v>
      </c>
      <c r="D9" s="11">
        <v>2.4904136086118251</v>
      </c>
      <c r="E9" s="11">
        <v>2.2445939509962693</v>
      </c>
      <c r="F9" s="12">
        <v>1048</v>
      </c>
      <c r="G9" s="11">
        <v>2.7091222999999998</v>
      </c>
      <c r="H9" s="11">
        <v>2.5850403625954197</v>
      </c>
      <c r="I9" s="11">
        <v>2.2916313286410137</v>
      </c>
      <c r="J9" s="12">
        <v>743</v>
      </c>
      <c r="K9" s="11">
        <v>2.0722996199999999</v>
      </c>
      <c r="L9" s="11">
        <v>2.7890977388963663</v>
      </c>
      <c r="M9" s="11">
        <v>2.3091246949126014</v>
      </c>
      <c r="N9" s="12">
        <v>255</v>
      </c>
      <c r="O9" s="11">
        <v>0.55406467999999998</v>
      </c>
      <c r="P9" s="11">
        <v>2.1728026666666667</v>
      </c>
      <c r="Q9" s="11">
        <v>2.2293449530116227</v>
      </c>
      <c r="R9" s="10">
        <v>50</v>
      </c>
      <c r="S9" s="11">
        <v>8.2757999999999998E-2</v>
      </c>
      <c r="T9" s="11">
        <v>1.65516</v>
      </c>
      <c r="U9" s="11">
        <v>2.2705963169723762</v>
      </c>
      <c r="V9" s="12">
        <v>340</v>
      </c>
      <c r="W9" s="11">
        <v>0.80166427500000004</v>
      </c>
      <c r="X9" s="11">
        <v>2.3578361029411763</v>
      </c>
      <c r="Y9" s="11">
        <v>2.1051907748415011</v>
      </c>
      <c r="Z9" s="12">
        <v>168</v>
      </c>
      <c r="AA9" s="11">
        <v>0.36429699999999998</v>
      </c>
      <c r="AB9" s="11">
        <v>2.1684345238095237</v>
      </c>
      <c r="AC9" s="23">
        <v>2.2015646025083924</v>
      </c>
      <c r="AD9" s="2"/>
      <c r="AE9" s="2"/>
    </row>
    <row r="10" spans="1:31" s="3" customFormat="1" ht="15.05" customHeight="1" thickBot="1" x14ac:dyDescent="0.35">
      <c r="A10" s="45">
        <f t="shared" si="0"/>
        <v>43951</v>
      </c>
      <c r="B10" s="12">
        <v>1475</v>
      </c>
      <c r="C10" s="11">
        <v>3.8112533419999997</v>
      </c>
      <c r="D10" s="11">
        <v>2.5839005708474576</v>
      </c>
      <c r="E10" s="11">
        <v>2.2268786560502547</v>
      </c>
      <c r="F10" s="12">
        <v>916</v>
      </c>
      <c r="G10" s="11">
        <v>2.53582383</v>
      </c>
      <c r="H10" s="11">
        <v>2.7683666266375546</v>
      </c>
      <c r="I10" s="11">
        <v>2.2732748983197308</v>
      </c>
      <c r="J10" s="12">
        <v>632</v>
      </c>
      <c r="K10" s="11">
        <v>1.8957096</v>
      </c>
      <c r="L10" s="11">
        <v>2.9995405063291143</v>
      </c>
      <c r="M10" s="11">
        <v>2.2882515919104911</v>
      </c>
      <c r="N10" s="12">
        <v>240</v>
      </c>
      <c r="O10" s="11">
        <v>0.56357274999999996</v>
      </c>
      <c r="P10" s="11">
        <v>2.3482197916666667</v>
      </c>
      <c r="Q10" s="11">
        <v>2.2236151632597565</v>
      </c>
      <c r="R10" s="10">
        <v>44</v>
      </c>
      <c r="S10" s="11">
        <v>7.6541479999999995E-2</v>
      </c>
      <c r="T10" s="11">
        <v>1.7395790909090909</v>
      </c>
      <c r="U10" s="11">
        <v>2.2679890276488002</v>
      </c>
      <c r="V10" s="12">
        <v>397</v>
      </c>
      <c r="W10" s="11">
        <v>0.91001615250000001</v>
      </c>
      <c r="X10" s="11">
        <v>2.2922321221662467</v>
      </c>
      <c r="Y10" s="11">
        <v>2.1161710655350157</v>
      </c>
      <c r="Z10" s="12">
        <v>162</v>
      </c>
      <c r="AA10" s="11">
        <v>0.36541335949999998</v>
      </c>
      <c r="AB10" s="11">
        <v>2.2556380216049385</v>
      </c>
      <c r="AC10" s="23">
        <v>2.1806105031307705</v>
      </c>
      <c r="AD10" s="2"/>
      <c r="AE10" s="2"/>
    </row>
    <row r="11" spans="1:31" s="3" customFormat="1" ht="15.05" customHeight="1" thickBot="1" x14ac:dyDescent="0.35">
      <c r="A11" s="45">
        <f t="shared" si="0"/>
        <v>43982</v>
      </c>
      <c r="B11" s="12">
        <v>1422</v>
      </c>
      <c r="C11" s="11">
        <v>3.5514217339999998</v>
      </c>
      <c r="D11" s="11">
        <v>2.4974836385372714</v>
      </c>
      <c r="E11" s="11">
        <v>2.2062507936180804</v>
      </c>
      <c r="F11" s="12">
        <v>932</v>
      </c>
      <c r="G11" s="11">
        <v>2.3858040009999999</v>
      </c>
      <c r="H11" s="11">
        <v>2.5598755375536482</v>
      </c>
      <c r="I11" s="11">
        <v>2.2597678271141435</v>
      </c>
      <c r="J11" s="12">
        <v>678</v>
      </c>
      <c r="K11" s="11">
        <v>1.8849860009999999</v>
      </c>
      <c r="L11" s="11">
        <v>2.7802153407079646</v>
      </c>
      <c r="M11" s="11">
        <v>2.2776033991671012</v>
      </c>
      <c r="N11" s="12">
        <v>225</v>
      </c>
      <c r="O11" s="11">
        <v>0.45867799999999997</v>
      </c>
      <c r="P11" s="11">
        <v>2.0385688888888889</v>
      </c>
      <c r="Q11" s="11">
        <v>2.1938346726897739</v>
      </c>
      <c r="R11" s="10">
        <v>29</v>
      </c>
      <c r="S11" s="11">
        <v>4.2139999999999997E-2</v>
      </c>
      <c r="T11" s="11">
        <v>1.453103448275862</v>
      </c>
      <c r="U11" s="11">
        <v>2.1796131941148547</v>
      </c>
      <c r="V11" s="12">
        <v>316</v>
      </c>
      <c r="W11" s="11">
        <v>0.73664499999999999</v>
      </c>
      <c r="X11" s="11">
        <v>2.3311550632911393</v>
      </c>
      <c r="Y11" s="11">
        <v>2.0678374522327578</v>
      </c>
      <c r="Z11" s="12">
        <v>174</v>
      </c>
      <c r="AA11" s="11">
        <v>0.42897273299999999</v>
      </c>
      <c r="AB11" s="11">
        <v>2.4653605344827585</v>
      </c>
      <c r="AC11" s="23">
        <v>2.1462944029358617</v>
      </c>
      <c r="AD11" s="2"/>
      <c r="AE11" s="2"/>
    </row>
    <row r="12" spans="1:31" s="3" customFormat="1" ht="15.05" customHeight="1" thickBot="1" x14ac:dyDescent="0.35">
      <c r="A12" s="45">
        <f t="shared" si="0"/>
        <v>44012</v>
      </c>
      <c r="B12" s="12">
        <v>1709</v>
      </c>
      <c r="C12" s="11">
        <v>4.3269450259999997</v>
      </c>
      <c r="D12" s="11">
        <v>2.5318578267992975</v>
      </c>
      <c r="E12" s="11">
        <v>2.1593185148407756</v>
      </c>
      <c r="F12" s="12">
        <v>1187</v>
      </c>
      <c r="G12" s="11">
        <v>3.1129776800000002</v>
      </c>
      <c r="H12" s="11">
        <v>2.6225591238416177</v>
      </c>
      <c r="I12" s="11">
        <v>2.1940366780111322</v>
      </c>
      <c r="J12" s="12">
        <v>893</v>
      </c>
      <c r="K12" s="11">
        <v>2.5028168750000002</v>
      </c>
      <c r="L12" s="11">
        <v>2.8027064669652857</v>
      </c>
      <c r="M12" s="11">
        <v>2.2049297833665924</v>
      </c>
      <c r="N12" s="12">
        <v>256</v>
      </c>
      <c r="O12" s="11">
        <v>0.54892880499999996</v>
      </c>
      <c r="P12" s="11">
        <v>2.14425314453125</v>
      </c>
      <c r="Q12" s="11">
        <v>2.1478425380683022</v>
      </c>
      <c r="R12" s="10">
        <v>38</v>
      </c>
      <c r="S12" s="11">
        <v>6.1232000000000002E-2</v>
      </c>
      <c r="T12" s="11">
        <v>1.6113684210526318</v>
      </c>
      <c r="U12" s="11">
        <v>2.1629066501175869</v>
      </c>
      <c r="V12" s="12">
        <v>340</v>
      </c>
      <c r="W12" s="11">
        <v>0.76140339899999998</v>
      </c>
      <c r="X12" s="11">
        <v>2.2394217617647061</v>
      </c>
      <c r="Y12" s="11">
        <v>2.0340251911588854</v>
      </c>
      <c r="Z12" s="12">
        <v>182</v>
      </c>
      <c r="AA12" s="11">
        <v>0.45256394700000002</v>
      </c>
      <c r="AB12" s="11">
        <v>2.4866150934065936</v>
      </c>
      <c r="AC12" s="23">
        <v>2.1313045632201009</v>
      </c>
      <c r="AD12" s="2"/>
      <c r="AE12" s="2"/>
    </row>
    <row r="13" spans="1:31" s="3" customFormat="1" ht="15.05" customHeight="1" thickBot="1" x14ac:dyDescent="0.35">
      <c r="A13" s="45">
        <f t="shared" si="0"/>
        <v>44043</v>
      </c>
      <c r="B13" s="12">
        <v>1606</v>
      </c>
      <c r="C13" s="11">
        <v>4.0649479729999998</v>
      </c>
      <c r="D13" s="11">
        <v>2.5311008549190537</v>
      </c>
      <c r="E13" s="11">
        <v>2.0668471149015617</v>
      </c>
      <c r="F13" s="12">
        <v>1108</v>
      </c>
      <c r="G13" s="11">
        <v>2.8845095619999999</v>
      </c>
      <c r="H13" s="11">
        <v>2.6033479801444042</v>
      </c>
      <c r="I13" s="11">
        <v>2.1035288633062961</v>
      </c>
      <c r="J13" s="12">
        <v>844</v>
      </c>
      <c r="K13" s="11">
        <v>2.322104001</v>
      </c>
      <c r="L13" s="11">
        <v>2.7513080580568721</v>
      </c>
      <c r="M13" s="11">
        <v>2.111203081317115</v>
      </c>
      <c r="N13" s="12">
        <v>234</v>
      </c>
      <c r="O13" s="11">
        <v>0.51388256099999996</v>
      </c>
      <c r="P13" s="11">
        <v>2.1960793205128204</v>
      </c>
      <c r="Q13" s="11">
        <v>2.067921328235149</v>
      </c>
      <c r="R13" s="10">
        <v>30</v>
      </c>
      <c r="S13" s="11">
        <v>4.8522999999999997E-2</v>
      </c>
      <c r="T13" s="11">
        <v>1.6174333333333333</v>
      </c>
      <c r="U13" s="11">
        <v>2.1133748943799846</v>
      </c>
      <c r="V13" s="12">
        <v>309</v>
      </c>
      <c r="W13" s="11">
        <v>0.73789713193000006</v>
      </c>
      <c r="X13" s="11">
        <v>2.3880166081877023</v>
      </c>
      <c r="Y13" s="11">
        <v>1.9706545834482871</v>
      </c>
      <c r="Z13" s="12">
        <v>189</v>
      </c>
      <c r="AA13" s="11">
        <v>0.44254127907000002</v>
      </c>
      <c r="AB13" s="11">
        <v>2.341488249047619</v>
      </c>
      <c r="AC13" s="23">
        <v>1.9881456183427122</v>
      </c>
      <c r="AD13" s="2"/>
      <c r="AE13" s="2"/>
    </row>
    <row r="14" spans="1:31" s="3" customFormat="1" ht="15.05" customHeight="1" thickBot="1" x14ac:dyDescent="0.35">
      <c r="A14" s="45">
        <f t="shared" si="0"/>
        <v>44074</v>
      </c>
      <c r="B14" s="12">
        <v>1488</v>
      </c>
      <c r="C14" s="11">
        <v>3.7891718700000001</v>
      </c>
      <c r="D14" s="11">
        <v>2.5464864717741937</v>
      </c>
      <c r="E14" s="11">
        <v>1.9775836761951897</v>
      </c>
      <c r="F14" s="12">
        <v>947</v>
      </c>
      <c r="G14" s="11">
        <v>2.5269384780000004</v>
      </c>
      <c r="H14" s="11">
        <v>2.6683616451953545</v>
      </c>
      <c r="I14" s="11">
        <v>2.030518280888673</v>
      </c>
      <c r="J14" s="12">
        <v>698</v>
      </c>
      <c r="K14" s="11">
        <v>1.9428139170000001</v>
      </c>
      <c r="L14" s="11">
        <v>2.7834010272206307</v>
      </c>
      <c r="M14" s="11">
        <v>2.0426997116831958</v>
      </c>
      <c r="N14" s="12">
        <v>208</v>
      </c>
      <c r="O14" s="11">
        <v>0.51520999999999995</v>
      </c>
      <c r="P14" s="11">
        <v>2.4769711538461539</v>
      </c>
      <c r="Q14" s="11">
        <v>1.9858394441101688</v>
      </c>
      <c r="R14" s="10">
        <v>41</v>
      </c>
      <c r="S14" s="11">
        <v>6.8914560999999999E-2</v>
      </c>
      <c r="T14" s="11">
        <v>1.6808429512195122</v>
      </c>
      <c r="U14" s="11">
        <v>2.0211259293953852</v>
      </c>
      <c r="V14" s="12">
        <v>321</v>
      </c>
      <c r="W14" s="11">
        <v>0.75370259727</v>
      </c>
      <c r="X14" s="11">
        <v>2.3479831690654205</v>
      </c>
      <c r="Y14" s="11">
        <v>1.8700832480020999</v>
      </c>
      <c r="Z14" s="12">
        <v>220</v>
      </c>
      <c r="AA14" s="11">
        <v>0.50853079473000007</v>
      </c>
      <c r="AB14" s="11">
        <v>2.3115036124090911</v>
      </c>
      <c r="AC14" s="23">
        <v>1.8738748388396935</v>
      </c>
      <c r="AD14" s="2"/>
      <c r="AE14" s="2"/>
    </row>
    <row r="15" spans="1:31" s="3" customFormat="1" ht="15.05" customHeight="1" thickBot="1" x14ac:dyDescent="0.35">
      <c r="A15" s="45">
        <f t="shared" si="0"/>
        <v>44104</v>
      </c>
      <c r="B15" s="12">
        <v>1512</v>
      </c>
      <c r="C15" s="11">
        <v>4.0367016570000001</v>
      </c>
      <c r="D15" s="11">
        <v>2.6697762281746034</v>
      </c>
      <c r="E15" s="11">
        <v>1.972124183977068</v>
      </c>
      <c r="F15" s="12">
        <v>936</v>
      </c>
      <c r="G15" s="11">
        <v>2.6224160670000001</v>
      </c>
      <c r="H15" s="11">
        <v>2.8017265673076923</v>
      </c>
      <c r="I15" s="11">
        <v>2.0237000104339287</v>
      </c>
      <c r="J15" s="12">
        <v>738</v>
      </c>
      <c r="K15" s="11">
        <v>2.1543780670000001</v>
      </c>
      <c r="L15" s="11">
        <v>2.9192114728997289</v>
      </c>
      <c r="M15" s="11">
        <v>2.030651972911123</v>
      </c>
      <c r="N15" s="12">
        <v>169</v>
      </c>
      <c r="O15" s="11">
        <v>0.43079800000000001</v>
      </c>
      <c r="P15" s="11">
        <v>2.5491005917159759</v>
      </c>
      <c r="Q15" s="11">
        <v>1.9912612639798697</v>
      </c>
      <c r="R15" s="10">
        <v>29</v>
      </c>
      <c r="S15" s="11">
        <v>3.7240000000000002E-2</v>
      </c>
      <c r="T15" s="11">
        <v>1.2841379310344827</v>
      </c>
      <c r="U15" s="11">
        <v>1.9967771213748653</v>
      </c>
      <c r="V15" s="12">
        <v>343</v>
      </c>
      <c r="W15" s="11">
        <v>0.85135565300000005</v>
      </c>
      <c r="X15" s="11">
        <v>2.4820864518950438</v>
      </c>
      <c r="Y15" s="11">
        <v>1.8733503902275732</v>
      </c>
      <c r="Z15" s="12">
        <v>233</v>
      </c>
      <c r="AA15" s="11">
        <v>0.56292993700000005</v>
      </c>
      <c r="AB15" s="11">
        <v>2.416008313304721</v>
      </c>
      <c r="AC15" s="23">
        <v>1.881239608598041</v>
      </c>
      <c r="AD15" s="2"/>
      <c r="AE15" s="2"/>
    </row>
    <row r="16" spans="1:31" s="3" customFormat="1" ht="15.05" customHeight="1" thickBot="1" x14ac:dyDescent="0.35">
      <c r="A16" s="45">
        <f t="shared" si="0"/>
        <v>44135</v>
      </c>
      <c r="B16" s="12">
        <v>1794</v>
      </c>
      <c r="C16" s="11">
        <v>4.692303967</v>
      </c>
      <c r="D16" s="11">
        <v>2.6155540507246378</v>
      </c>
      <c r="E16" s="11">
        <v>1.9402251826133667</v>
      </c>
      <c r="F16" s="12">
        <v>1095</v>
      </c>
      <c r="G16" s="11">
        <v>3.0078238989999999</v>
      </c>
      <c r="H16" s="11">
        <v>2.7468711406392696</v>
      </c>
      <c r="I16" s="11">
        <v>1.9782874405606949</v>
      </c>
      <c r="J16" s="12">
        <v>837</v>
      </c>
      <c r="K16" s="11">
        <v>2.4024853259999999</v>
      </c>
      <c r="L16" s="11">
        <v>2.8703528387096777</v>
      </c>
      <c r="M16" s="11">
        <v>1.9830225102236483</v>
      </c>
      <c r="N16" s="12">
        <v>221</v>
      </c>
      <c r="O16" s="11">
        <v>0.54439057300000004</v>
      </c>
      <c r="P16" s="11">
        <v>2.4633057601809951</v>
      </c>
      <c r="Q16" s="11">
        <v>1.9617329612906436</v>
      </c>
      <c r="R16" s="10">
        <v>37</v>
      </c>
      <c r="S16" s="11">
        <v>6.0948000000000002E-2</v>
      </c>
      <c r="T16" s="11">
        <v>1.6472432432432433</v>
      </c>
      <c r="U16" s="11">
        <v>1.9395030189669884</v>
      </c>
      <c r="V16" s="12">
        <v>382</v>
      </c>
      <c r="W16" s="11">
        <v>0.95207280500000002</v>
      </c>
      <c r="X16" s="11">
        <v>2.4923371858638745</v>
      </c>
      <c r="Y16" s="11">
        <v>1.8553296009016871</v>
      </c>
      <c r="Z16" s="12">
        <v>317</v>
      </c>
      <c r="AA16" s="11">
        <v>0.73240726300000003</v>
      </c>
      <c r="AB16" s="11">
        <v>2.3104330063091485</v>
      </c>
      <c r="AC16" s="23">
        <v>1.8942701570533169</v>
      </c>
      <c r="AD16" s="2"/>
      <c r="AE16" s="2"/>
    </row>
    <row r="17" spans="1:31" s="3" customFormat="1" ht="15.05" customHeight="1" thickBot="1" x14ac:dyDescent="0.35">
      <c r="A17" s="45">
        <f t="shared" si="0"/>
        <v>44165</v>
      </c>
      <c r="B17" s="12">
        <v>1845</v>
      </c>
      <c r="C17" s="11">
        <v>4.8602745330000001</v>
      </c>
      <c r="D17" s="11">
        <v>2.6342951398373988</v>
      </c>
      <c r="E17" s="11">
        <v>1.9232263414306188</v>
      </c>
      <c r="F17" s="12">
        <v>1032</v>
      </c>
      <c r="G17" s="11">
        <v>2.9421749020000001</v>
      </c>
      <c r="H17" s="11">
        <v>2.8509446724806207</v>
      </c>
      <c r="I17" s="11">
        <v>1.9769917343853405</v>
      </c>
      <c r="J17" s="12">
        <v>820</v>
      </c>
      <c r="K17" s="11">
        <v>2.4267056779999998</v>
      </c>
      <c r="L17" s="11">
        <v>2.959397168292683</v>
      </c>
      <c r="M17" s="11">
        <v>1.9858102461694573</v>
      </c>
      <c r="N17" s="12">
        <v>177</v>
      </c>
      <c r="O17" s="11">
        <v>0.44579422400000002</v>
      </c>
      <c r="P17" s="11">
        <v>2.5186114350282485</v>
      </c>
      <c r="Q17" s="11">
        <v>1.9250263605030464</v>
      </c>
      <c r="R17" s="10">
        <v>35</v>
      </c>
      <c r="S17" s="11">
        <v>6.9675000000000001E-2</v>
      </c>
      <c r="T17" s="11">
        <v>1.9907142857142857</v>
      </c>
      <c r="U17" s="11">
        <v>2.0023369931826336</v>
      </c>
      <c r="V17" s="12">
        <v>435</v>
      </c>
      <c r="W17" s="11">
        <v>1.06496418716</v>
      </c>
      <c r="X17" s="11">
        <v>2.4481935337011493</v>
      </c>
      <c r="Y17" s="11">
        <v>1.8279778314347426</v>
      </c>
      <c r="Z17" s="12">
        <v>378</v>
      </c>
      <c r="AA17" s="11">
        <v>0.85313544384000006</v>
      </c>
      <c r="AB17" s="11">
        <v>2.2569720736507937</v>
      </c>
      <c r="AC17" s="23">
        <v>1.8567059100836898</v>
      </c>
      <c r="AD17" s="2"/>
      <c r="AE17" s="2"/>
    </row>
    <row r="18" spans="1:31" s="3" customFormat="1" ht="15.05" customHeight="1" thickBot="1" x14ac:dyDescent="0.35">
      <c r="A18" s="45">
        <f t="shared" si="0"/>
        <v>44196</v>
      </c>
      <c r="B18" s="12">
        <v>2158</v>
      </c>
      <c r="C18" s="11">
        <v>5.5956244289999999</v>
      </c>
      <c r="D18" s="11">
        <v>2.5929677613531044</v>
      </c>
      <c r="E18" s="11">
        <v>1.8752412805008862</v>
      </c>
      <c r="F18" s="12">
        <v>1189</v>
      </c>
      <c r="G18" s="11">
        <v>3.2767231310000002</v>
      </c>
      <c r="H18" s="11">
        <v>2.755864702270816</v>
      </c>
      <c r="I18" s="11">
        <v>1.9233541958873546</v>
      </c>
      <c r="J18" s="12">
        <v>916</v>
      </c>
      <c r="K18" s="11">
        <v>2.6154092050000002</v>
      </c>
      <c r="L18" s="11">
        <v>2.8552502237991266</v>
      </c>
      <c r="M18" s="11">
        <v>1.9303997870000613</v>
      </c>
      <c r="N18" s="12">
        <v>231</v>
      </c>
      <c r="O18" s="11">
        <v>0.58708192599999998</v>
      </c>
      <c r="P18" s="11">
        <v>2.5414801991341989</v>
      </c>
      <c r="Q18" s="11">
        <v>1.8971120063403211</v>
      </c>
      <c r="R18" s="10">
        <v>42</v>
      </c>
      <c r="S18" s="11">
        <v>7.4232000000000006E-2</v>
      </c>
      <c r="T18" s="11">
        <v>1.7674285714285713</v>
      </c>
      <c r="U18" s="11">
        <v>1.8826603082228683</v>
      </c>
      <c r="V18" s="12">
        <v>494</v>
      </c>
      <c r="W18" s="11">
        <v>1.223628642</v>
      </c>
      <c r="X18" s="11">
        <v>2.4769810566801618</v>
      </c>
      <c r="Y18" s="11">
        <v>1.7664644075730942</v>
      </c>
      <c r="Z18" s="12">
        <v>475</v>
      </c>
      <c r="AA18" s="11">
        <v>1.0952726559999999</v>
      </c>
      <c r="AB18" s="11">
        <v>2.3058371705263161</v>
      </c>
      <c r="AC18" s="23">
        <v>1.8528265828358266</v>
      </c>
      <c r="AD18" s="2"/>
      <c r="AE18" s="2"/>
    </row>
    <row r="19" spans="1:31" s="3" customFormat="1" ht="15.05" customHeight="1" thickBot="1" x14ac:dyDescent="0.35">
      <c r="A19" s="45">
        <f t="shared" si="0"/>
        <v>44227</v>
      </c>
      <c r="B19" s="12">
        <v>1707</v>
      </c>
      <c r="C19" s="11">
        <v>4.6841031559999999</v>
      </c>
      <c r="D19" s="11">
        <v>2.7440557445811362</v>
      </c>
      <c r="E19" s="11">
        <v>1.8450359022964264</v>
      </c>
      <c r="F19" s="12">
        <v>934</v>
      </c>
      <c r="G19" s="11">
        <v>2.7332988650000001</v>
      </c>
      <c r="H19" s="11">
        <v>2.9264441809421844</v>
      </c>
      <c r="I19" s="11">
        <v>1.8887794394009669</v>
      </c>
      <c r="J19" s="12">
        <v>700</v>
      </c>
      <c r="K19" s="11">
        <v>2.1523837399999999</v>
      </c>
      <c r="L19" s="11">
        <v>3.0748339142857142</v>
      </c>
      <c r="M19" s="11">
        <v>1.8991198525779609</v>
      </c>
      <c r="N19" s="12">
        <v>198</v>
      </c>
      <c r="O19" s="11">
        <v>0.51220036499999999</v>
      </c>
      <c r="P19" s="11">
        <v>2.5868705303030302</v>
      </c>
      <c r="Q19" s="11">
        <v>1.8504859850109634</v>
      </c>
      <c r="R19" s="10">
        <v>36</v>
      </c>
      <c r="S19" s="11">
        <v>6.871476E-2</v>
      </c>
      <c r="T19" s="11">
        <v>1.9087433333333332</v>
      </c>
      <c r="U19" s="11">
        <v>1.8503216776133689</v>
      </c>
      <c r="V19" s="12">
        <v>451</v>
      </c>
      <c r="W19" s="11">
        <v>1.1622503850000001</v>
      </c>
      <c r="X19" s="11">
        <v>2.5770518514412419</v>
      </c>
      <c r="Y19" s="11">
        <v>1.7446800070881459</v>
      </c>
      <c r="Z19" s="12">
        <v>322</v>
      </c>
      <c r="AA19" s="11">
        <v>0.78855390599999997</v>
      </c>
      <c r="AB19" s="11">
        <v>2.4489251739130435</v>
      </c>
      <c r="AC19" s="23">
        <v>1.8413259688932413</v>
      </c>
      <c r="AD19" s="2"/>
      <c r="AE19" s="2"/>
    </row>
    <row r="20" spans="1:31" s="3" customFormat="1" ht="15.05" customHeight="1" thickBot="1" x14ac:dyDescent="0.35">
      <c r="A20" s="45">
        <f t="shared" si="0"/>
        <v>44255</v>
      </c>
      <c r="B20" s="12">
        <v>1830</v>
      </c>
      <c r="C20" s="11">
        <v>5.2452949890000005</v>
      </c>
      <c r="D20" s="11">
        <v>2.8662814147540989</v>
      </c>
      <c r="E20" s="11">
        <v>1.8449885779283859</v>
      </c>
      <c r="F20" s="12">
        <v>1034</v>
      </c>
      <c r="G20" s="11">
        <v>3.1451851780000002</v>
      </c>
      <c r="H20" s="11">
        <v>3.0417651624758224</v>
      </c>
      <c r="I20" s="11">
        <v>1.9048138240876573</v>
      </c>
      <c r="J20" s="12">
        <v>787</v>
      </c>
      <c r="K20" s="11">
        <v>2.42891865</v>
      </c>
      <c r="L20" s="11">
        <v>3.0863006988564168</v>
      </c>
      <c r="M20" s="11">
        <v>1.9189892730660205</v>
      </c>
      <c r="N20" s="12">
        <v>222</v>
      </c>
      <c r="O20" s="11">
        <v>0.66911607900000003</v>
      </c>
      <c r="P20" s="11">
        <v>3.0140363918918922</v>
      </c>
      <c r="Q20" s="11">
        <v>1.8609418639601991</v>
      </c>
      <c r="R20" s="10">
        <v>25</v>
      </c>
      <c r="S20" s="11">
        <v>4.7150448999999997E-2</v>
      </c>
      <c r="T20" s="11">
        <v>1.88601796</v>
      </c>
      <c r="U20" s="11">
        <v>1.7971673739522602</v>
      </c>
      <c r="V20" s="12">
        <v>498</v>
      </c>
      <c r="W20" s="11">
        <v>1.3051381790000001</v>
      </c>
      <c r="X20" s="11">
        <v>2.6207593955823296</v>
      </c>
      <c r="Y20" s="11">
        <v>1.7384304591935469</v>
      </c>
      <c r="Z20" s="12">
        <v>298</v>
      </c>
      <c r="AA20" s="11">
        <v>0.79497163199999998</v>
      </c>
      <c r="AB20" s="11">
        <v>2.6676900402684565</v>
      </c>
      <c r="AC20" s="23">
        <v>1.7832399488312809</v>
      </c>
      <c r="AD20" s="2"/>
      <c r="AE20" s="2"/>
    </row>
    <row r="21" spans="1:31" s="3" customFormat="1" ht="15.05" customHeight="1" thickBot="1" x14ac:dyDescent="0.35">
      <c r="A21" s="45">
        <f t="shared" si="0"/>
        <v>44286</v>
      </c>
      <c r="B21" s="12">
        <v>2625</v>
      </c>
      <c r="C21" s="11">
        <v>7.7669915530000004</v>
      </c>
      <c r="D21" s="11">
        <v>2.9588539249523813</v>
      </c>
      <c r="E21" s="11">
        <v>1.8633188327068595</v>
      </c>
      <c r="F21" s="12">
        <v>1522</v>
      </c>
      <c r="G21" s="11">
        <v>4.8752949079999999</v>
      </c>
      <c r="H21" s="11">
        <v>3.2032161024967145</v>
      </c>
      <c r="I21" s="11">
        <v>1.9144148960701184</v>
      </c>
      <c r="J21" s="12">
        <v>1100</v>
      </c>
      <c r="K21" s="11">
        <v>3.7010741079999998</v>
      </c>
      <c r="L21" s="11">
        <v>3.3646128254545458</v>
      </c>
      <c r="M21" s="11">
        <v>1.9247485389179346</v>
      </c>
      <c r="N21" s="12">
        <v>371</v>
      </c>
      <c r="O21" s="11">
        <v>1.082703894</v>
      </c>
      <c r="P21" s="11">
        <v>2.9183393369272239</v>
      </c>
      <c r="Q21" s="11">
        <v>1.8854222362480941</v>
      </c>
      <c r="R21" s="10">
        <v>51</v>
      </c>
      <c r="S21" s="11">
        <v>9.1516905999999995E-2</v>
      </c>
      <c r="T21" s="11">
        <v>1.7944491372549018</v>
      </c>
      <c r="U21" s="11">
        <v>1.8395094758776056</v>
      </c>
      <c r="V21" s="12">
        <v>727</v>
      </c>
      <c r="W21" s="11">
        <v>1.860442358</v>
      </c>
      <c r="X21" s="11">
        <v>2.5590678927097659</v>
      </c>
      <c r="Y21" s="11">
        <v>1.7748178153660379</v>
      </c>
      <c r="Z21" s="12">
        <v>376</v>
      </c>
      <c r="AA21" s="11">
        <v>1.0312542870000001</v>
      </c>
      <c r="AB21" s="11">
        <v>2.7426975718085105</v>
      </c>
      <c r="AC21" s="23">
        <v>1.7814211502327557</v>
      </c>
      <c r="AD21" s="2"/>
      <c r="AE21" s="2"/>
    </row>
    <row r="22" spans="1:31" s="3" customFormat="1" ht="15.05" customHeight="1" thickBot="1" x14ac:dyDescent="0.35">
      <c r="A22" s="45">
        <f t="shared" si="0"/>
        <v>44316</v>
      </c>
      <c r="B22" s="12">
        <v>2624</v>
      </c>
      <c r="C22" s="11">
        <v>7.8489493819999998</v>
      </c>
      <c r="D22" s="11">
        <v>2.9912154657012193</v>
      </c>
      <c r="E22" s="11">
        <v>1.8633488618974001</v>
      </c>
      <c r="F22" s="12">
        <v>1497</v>
      </c>
      <c r="G22" s="11">
        <v>4.9166492929999999</v>
      </c>
      <c r="H22" s="11">
        <v>3.2843348650634598</v>
      </c>
      <c r="I22" s="11">
        <v>1.9140957619915395</v>
      </c>
      <c r="J22" s="12">
        <v>1076</v>
      </c>
      <c r="K22" s="11">
        <v>3.7238168030000001</v>
      </c>
      <c r="L22" s="11">
        <v>3.4607962853159853</v>
      </c>
      <c r="M22" s="11">
        <v>1.9229623474337167</v>
      </c>
      <c r="N22" s="12">
        <v>367</v>
      </c>
      <c r="O22" s="11">
        <v>1.08010147</v>
      </c>
      <c r="P22" s="11">
        <v>2.9430557765667573</v>
      </c>
      <c r="Q22" s="11">
        <v>1.8794459618872656</v>
      </c>
      <c r="R22" s="10">
        <v>54</v>
      </c>
      <c r="S22" s="11">
        <v>0.11273102</v>
      </c>
      <c r="T22" s="11">
        <v>2.0876114814814817</v>
      </c>
      <c r="U22" s="11">
        <v>1.953195560547575</v>
      </c>
      <c r="V22" s="12">
        <v>756</v>
      </c>
      <c r="W22" s="11">
        <v>1.943392051</v>
      </c>
      <c r="X22" s="11">
        <v>2.5706244060846561</v>
      </c>
      <c r="Y22" s="11">
        <v>1.77146776301186</v>
      </c>
      <c r="Z22" s="12">
        <v>371</v>
      </c>
      <c r="AA22" s="11">
        <v>0.98890803800000004</v>
      </c>
      <c r="AB22" s="11">
        <v>2.6655203180592992</v>
      </c>
      <c r="AC22" s="23">
        <v>1.791609417447166</v>
      </c>
      <c r="AD22" s="2"/>
      <c r="AE22" s="2"/>
    </row>
    <row r="23" spans="1:31" s="3" customFormat="1" ht="15.05" customHeight="1" thickBot="1" x14ac:dyDescent="0.35">
      <c r="A23" s="45">
        <f t="shared" si="0"/>
        <v>44347</v>
      </c>
      <c r="B23" s="12">
        <v>2773</v>
      </c>
      <c r="C23" s="11">
        <v>8.7016153210000002</v>
      </c>
      <c r="D23" s="11">
        <v>3.1379788391633614</v>
      </c>
      <c r="E23" s="11">
        <v>1.9071268888513533</v>
      </c>
      <c r="F23" s="12">
        <v>1655</v>
      </c>
      <c r="G23" s="11">
        <v>5.6495909109999998</v>
      </c>
      <c r="H23" s="11">
        <v>3.4136500972809665</v>
      </c>
      <c r="I23" s="11">
        <v>1.9618261818904288</v>
      </c>
      <c r="J23" s="12">
        <v>1210</v>
      </c>
      <c r="K23" s="11">
        <v>4.3469445799999997</v>
      </c>
      <c r="L23" s="11">
        <v>3.5925161818181817</v>
      </c>
      <c r="M23" s="11">
        <v>1.9737466810952533</v>
      </c>
      <c r="N23" s="12">
        <v>397</v>
      </c>
      <c r="O23" s="11">
        <v>1.210684651</v>
      </c>
      <c r="P23" s="11">
        <v>3.0495835037783374</v>
      </c>
      <c r="Q23" s="11">
        <v>1.923192170121929</v>
      </c>
      <c r="R23" s="10">
        <v>48</v>
      </c>
      <c r="S23" s="11">
        <v>9.1961680000000004E-2</v>
      </c>
      <c r="T23" s="11">
        <v>1.9158683333333333</v>
      </c>
      <c r="U23" s="11">
        <v>1.9069756794351733</v>
      </c>
      <c r="V23" s="12">
        <v>767</v>
      </c>
      <c r="W23" s="11">
        <v>2.0472777990000002</v>
      </c>
      <c r="X23" s="11">
        <v>2.6692018239895696</v>
      </c>
      <c r="Y23" s="11">
        <v>1.8064728345935632</v>
      </c>
      <c r="Z23" s="12">
        <v>351</v>
      </c>
      <c r="AA23" s="11">
        <v>1.0047466110000001</v>
      </c>
      <c r="AB23" s="11">
        <v>2.8625259572649573</v>
      </c>
      <c r="AC23" s="23">
        <v>1.8046514816161943</v>
      </c>
      <c r="AD23" s="2"/>
      <c r="AE23" s="2"/>
    </row>
    <row r="24" spans="1:31" s="3" customFormat="1" ht="15.05" customHeight="1" thickBot="1" x14ac:dyDescent="0.35">
      <c r="A24" s="45">
        <f t="shared" si="0"/>
        <v>44377</v>
      </c>
      <c r="B24" s="12">
        <v>2736</v>
      </c>
      <c r="C24" s="11">
        <v>8.7382295909999996</v>
      </c>
      <c r="D24" s="11">
        <v>3.1937973651315792</v>
      </c>
      <c r="E24" s="11">
        <v>1.9509191402373167</v>
      </c>
      <c r="F24" s="12">
        <v>1696</v>
      </c>
      <c r="G24" s="11">
        <v>5.8712548509999998</v>
      </c>
      <c r="H24" s="11">
        <v>3.4618247942216982</v>
      </c>
      <c r="I24" s="11">
        <v>2.0082561344585041</v>
      </c>
      <c r="J24" s="12">
        <v>1233</v>
      </c>
      <c r="K24" s="11">
        <v>4.3931966740000004</v>
      </c>
      <c r="L24" s="11">
        <v>3.5630143341443632</v>
      </c>
      <c r="M24" s="11">
        <v>2.0315301449807111</v>
      </c>
      <c r="N24" s="12">
        <v>394</v>
      </c>
      <c r="O24" s="11">
        <v>1.1842206</v>
      </c>
      <c r="P24" s="11">
        <v>3.0056360406091374</v>
      </c>
      <c r="Q24" s="11">
        <v>1.9504059792575807</v>
      </c>
      <c r="R24" s="10">
        <v>69</v>
      </c>
      <c r="S24" s="11">
        <v>0.29383757700000002</v>
      </c>
      <c r="T24" s="11">
        <v>4.2585156086956522</v>
      </c>
      <c r="U24" s="11">
        <v>1.8934309291217719</v>
      </c>
      <c r="V24" s="12">
        <v>723</v>
      </c>
      <c r="W24" s="11">
        <v>1.98345589178</v>
      </c>
      <c r="X24" s="11">
        <v>2.7433691449239284</v>
      </c>
      <c r="Y24" s="11">
        <v>1.8403443373204467</v>
      </c>
      <c r="Z24" s="12">
        <v>317</v>
      </c>
      <c r="AA24" s="11">
        <v>0.88351884822000004</v>
      </c>
      <c r="AB24" s="11">
        <v>2.7871257041640378</v>
      </c>
      <c r="AC24" s="23">
        <v>1.8181320906215812</v>
      </c>
      <c r="AD24" s="2"/>
      <c r="AE24" s="2"/>
    </row>
    <row r="25" spans="1:31" s="3" customFormat="1" ht="15.05" customHeight="1" thickBot="1" x14ac:dyDescent="0.35">
      <c r="A25" s="45">
        <f t="shared" si="0"/>
        <v>44408</v>
      </c>
      <c r="B25" s="12">
        <v>2653</v>
      </c>
      <c r="C25" s="11">
        <v>7.8778850949999999</v>
      </c>
      <c r="D25" s="11">
        <v>2.9694252148511122</v>
      </c>
      <c r="E25" s="11">
        <v>2.0209108642501721</v>
      </c>
      <c r="F25" s="12">
        <v>1572</v>
      </c>
      <c r="G25" s="11">
        <v>5.1947201779999999</v>
      </c>
      <c r="H25" s="11">
        <v>3.304529375318066</v>
      </c>
      <c r="I25" s="11">
        <v>2.0801701199871636</v>
      </c>
      <c r="J25" s="12">
        <v>1084</v>
      </c>
      <c r="K25" s="11">
        <v>3.813986157</v>
      </c>
      <c r="L25" s="11">
        <v>3.5184374142066424</v>
      </c>
      <c r="M25" s="11">
        <v>2.1010911593431878</v>
      </c>
      <c r="N25" s="12">
        <v>428</v>
      </c>
      <c r="O25" s="11">
        <v>1.2422000209999999</v>
      </c>
      <c r="P25" s="11">
        <v>2.9023364976635513</v>
      </c>
      <c r="Q25" s="11">
        <v>2.0122637235408649</v>
      </c>
      <c r="R25" s="10">
        <v>60</v>
      </c>
      <c r="S25" s="11">
        <v>0.13853399999999999</v>
      </c>
      <c r="T25" s="11">
        <v>2.3089</v>
      </c>
      <c r="U25" s="11">
        <v>2.113091804178032</v>
      </c>
      <c r="V25" s="12">
        <v>734</v>
      </c>
      <c r="W25" s="11">
        <v>1.85936369158</v>
      </c>
      <c r="X25" s="11">
        <v>2.5331930402997274</v>
      </c>
      <c r="Y25" s="11">
        <v>1.9021420932484787</v>
      </c>
      <c r="Z25" s="12">
        <v>347</v>
      </c>
      <c r="AA25" s="11">
        <v>0.82380122542000001</v>
      </c>
      <c r="AB25" s="11">
        <v>2.3740669320461092</v>
      </c>
      <c r="AC25" s="23">
        <v>1.9153017581557654</v>
      </c>
      <c r="AD25" s="2"/>
      <c r="AE25" s="2"/>
    </row>
    <row r="26" spans="1:31" s="3" customFormat="1" ht="15.05" customHeight="1" thickBot="1" x14ac:dyDescent="0.35">
      <c r="A26" s="45">
        <f t="shared" si="0"/>
        <v>44439</v>
      </c>
      <c r="B26" s="12">
        <v>3108</v>
      </c>
      <c r="C26" s="11">
        <v>9.2773563729999999</v>
      </c>
      <c r="D26" s="11">
        <v>2.984992398005148</v>
      </c>
      <c r="E26" s="11">
        <v>2.1139325011224295</v>
      </c>
      <c r="F26" s="12">
        <v>1898</v>
      </c>
      <c r="G26" s="11">
        <v>6.3532114130000004</v>
      </c>
      <c r="H26" s="11">
        <v>3.3473189741833509</v>
      </c>
      <c r="I26" s="11">
        <v>2.169223403332698</v>
      </c>
      <c r="J26" s="12">
        <v>1332</v>
      </c>
      <c r="K26" s="11">
        <v>4.7738712530000003</v>
      </c>
      <c r="L26" s="11">
        <v>3.5839874271771772</v>
      </c>
      <c r="M26" s="11">
        <v>2.1878327273146505</v>
      </c>
      <c r="N26" s="12">
        <v>502</v>
      </c>
      <c r="O26" s="11">
        <v>1.400056355</v>
      </c>
      <c r="P26" s="11">
        <v>2.7889568824701199</v>
      </c>
      <c r="Q26" s="11">
        <v>2.1149209032374987</v>
      </c>
      <c r="R26" s="10">
        <v>64</v>
      </c>
      <c r="S26" s="11">
        <v>0.17928380499999999</v>
      </c>
      <c r="T26" s="11">
        <v>2.801309453125</v>
      </c>
      <c r="U26" s="11">
        <v>2.0977615306636319</v>
      </c>
      <c r="V26" s="12">
        <v>772</v>
      </c>
      <c r="W26" s="11">
        <v>1.9151353977100001</v>
      </c>
      <c r="X26" s="11">
        <v>2.4807453338212437</v>
      </c>
      <c r="Y26" s="11">
        <v>1.9852709794133463</v>
      </c>
      <c r="Z26" s="12">
        <v>438</v>
      </c>
      <c r="AA26" s="11">
        <v>1.0090095622899999</v>
      </c>
      <c r="AB26" s="11">
        <v>2.3036747997488582</v>
      </c>
      <c r="AC26" s="23">
        <v>2.0099983459583912</v>
      </c>
      <c r="AD26" s="2"/>
      <c r="AE26" s="2"/>
    </row>
    <row r="27" spans="1:31" ht="15.05" customHeight="1" thickBot="1" x14ac:dyDescent="0.35">
      <c r="A27" s="45">
        <f t="shared" si="0"/>
        <v>44469</v>
      </c>
      <c r="B27" s="12">
        <v>2620</v>
      </c>
      <c r="C27" s="11">
        <v>7.9975628739999998</v>
      </c>
      <c r="D27" s="11">
        <v>3.0525049137404578</v>
      </c>
      <c r="E27" s="11">
        <v>2.262832352896361</v>
      </c>
      <c r="F27" s="12">
        <v>1729</v>
      </c>
      <c r="G27" s="11">
        <v>5.7133413329999998</v>
      </c>
      <c r="H27" s="11">
        <v>3.3044195101214573</v>
      </c>
      <c r="I27" s="11">
        <v>2.312290072170978</v>
      </c>
      <c r="J27" s="12">
        <v>1235</v>
      </c>
      <c r="K27" s="11">
        <v>4.30850797</v>
      </c>
      <c r="L27" s="11">
        <v>3.4886704210526314</v>
      </c>
      <c r="M27" s="11">
        <v>2.3369169409938451</v>
      </c>
      <c r="N27" s="12">
        <v>419</v>
      </c>
      <c r="O27" s="11">
        <v>1.231235911</v>
      </c>
      <c r="P27" s="11">
        <v>2.9385105274463008</v>
      </c>
      <c r="Q27" s="11">
        <v>2.2337186910072191</v>
      </c>
      <c r="R27" s="10">
        <v>75</v>
      </c>
      <c r="S27" s="11">
        <v>0.17359745200000001</v>
      </c>
      <c r="T27" s="11">
        <v>2.3146326933333334</v>
      </c>
      <c r="U27" s="11">
        <v>2.258342537654296</v>
      </c>
      <c r="V27" s="12">
        <v>634</v>
      </c>
      <c r="W27" s="11">
        <v>1.6729093370000001</v>
      </c>
      <c r="X27" s="11">
        <v>2.6386582602523658</v>
      </c>
      <c r="Y27" s="11">
        <v>2.1314177570580446</v>
      </c>
      <c r="Z27" s="12">
        <v>257</v>
      </c>
      <c r="AA27" s="11">
        <v>0.61131220399999997</v>
      </c>
      <c r="AB27" s="11">
        <v>2.3786467081712059</v>
      </c>
      <c r="AC27" s="23">
        <v>2.1602266352922341</v>
      </c>
    </row>
    <row r="28" spans="1:31" ht="15.05" customHeight="1" thickBot="1" x14ac:dyDescent="0.35">
      <c r="A28" s="45">
        <f t="shared" si="0"/>
        <v>44500</v>
      </c>
      <c r="B28" s="12">
        <v>2173</v>
      </c>
      <c r="C28" s="11">
        <v>6.8616176849999988</v>
      </c>
      <c r="D28" s="11">
        <v>3.1576703566497923</v>
      </c>
      <c r="E28" s="11">
        <v>2.4218258712267495</v>
      </c>
      <c r="F28" s="12">
        <v>1569</v>
      </c>
      <c r="G28" s="11">
        <v>5.3355949889999996</v>
      </c>
      <c r="H28" s="11">
        <v>3.4006341548757169</v>
      </c>
      <c r="I28" s="11">
        <v>2.4565423619450057</v>
      </c>
      <c r="J28" s="12">
        <v>1117</v>
      </c>
      <c r="K28" s="11">
        <v>4.0552762680000001</v>
      </c>
      <c r="L28" s="11">
        <v>3.6305069543419877</v>
      </c>
      <c r="M28" s="11">
        <v>2.4831514628314828</v>
      </c>
      <c r="N28" s="12">
        <v>395</v>
      </c>
      <c r="O28" s="11">
        <v>1.1658057209999999</v>
      </c>
      <c r="P28" s="11">
        <v>2.951406888607595</v>
      </c>
      <c r="Q28" s="11">
        <v>2.3622727612176471</v>
      </c>
      <c r="R28" s="10">
        <v>57</v>
      </c>
      <c r="S28" s="11">
        <v>0.114513</v>
      </c>
      <c r="T28" s="11">
        <v>2.0089999999999999</v>
      </c>
      <c r="U28" s="11">
        <v>2.4739446176416653</v>
      </c>
      <c r="V28" s="12">
        <v>413</v>
      </c>
      <c r="W28" s="11">
        <v>1.02723507936</v>
      </c>
      <c r="X28" s="11">
        <v>2.4872520081355929</v>
      </c>
      <c r="Y28" s="11">
        <v>2.2918412680991955</v>
      </c>
      <c r="Z28" s="12">
        <v>191</v>
      </c>
      <c r="AA28" s="11">
        <v>0.49878761663999999</v>
      </c>
      <c r="AB28" s="11">
        <v>2.6114534902617801</v>
      </c>
      <c r="AC28" s="23">
        <v>2.3181577205396762</v>
      </c>
    </row>
    <row r="29" spans="1:31" s="1" customFormat="1" ht="15.05" customHeight="1" thickBot="1" x14ac:dyDescent="0.35">
      <c r="A29" s="45">
        <f t="shared" si="0"/>
        <v>44530</v>
      </c>
      <c r="B29" s="12">
        <v>2502</v>
      </c>
      <c r="C29" s="11">
        <v>7.8358550589999991</v>
      </c>
      <c r="D29" s="11">
        <v>3.1318365543565143</v>
      </c>
      <c r="E29" s="11">
        <v>2.5884922326407214</v>
      </c>
      <c r="F29" s="12">
        <v>1822</v>
      </c>
      <c r="G29" s="11">
        <v>6.2208052539999992</v>
      </c>
      <c r="H29" s="11">
        <v>3.4142729165751913</v>
      </c>
      <c r="I29" s="11">
        <v>2.6129688804609539</v>
      </c>
      <c r="J29" s="12">
        <v>1330</v>
      </c>
      <c r="K29" s="11">
        <v>4.7720789080000001</v>
      </c>
      <c r="L29" s="11">
        <v>3.5880292541353382</v>
      </c>
      <c r="M29" s="11">
        <v>2.6372878215240108</v>
      </c>
      <c r="N29" s="12">
        <v>431</v>
      </c>
      <c r="O29" s="11">
        <v>1.3072888009999999</v>
      </c>
      <c r="P29" s="11">
        <v>3.0331526705336427</v>
      </c>
      <c r="Q29" s="11">
        <v>2.5258005279431743</v>
      </c>
      <c r="R29" s="10">
        <v>61</v>
      </c>
      <c r="S29" s="11">
        <v>0.141437545</v>
      </c>
      <c r="T29" s="11">
        <v>2.3186482786885243</v>
      </c>
      <c r="U29" s="11">
        <v>2.5981376370043754</v>
      </c>
      <c r="V29" s="12">
        <v>462</v>
      </c>
      <c r="W29" s="11">
        <v>1.1670925750000001</v>
      </c>
      <c r="X29" s="11">
        <v>2.526174404761905</v>
      </c>
      <c r="Y29" s="11">
        <v>2.4861193192065345</v>
      </c>
      <c r="Z29" s="12">
        <v>218</v>
      </c>
      <c r="AA29" s="11">
        <v>0.44795722999999998</v>
      </c>
      <c r="AB29" s="11">
        <v>2.0548496788990827</v>
      </c>
      <c r="AC29" s="23">
        <v>2.5153026734271036</v>
      </c>
    </row>
    <row r="30" spans="1:31" ht="15.05" customHeight="1" thickBot="1" x14ac:dyDescent="0.35">
      <c r="A30" s="45">
        <f t="shared" si="0"/>
        <v>44561</v>
      </c>
      <c r="B30" s="12">
        <v>2733</v>
      </c>
      <c r="C30" s="11">
        <v>8.3046048909999985</v>
      </c>
      <c r="D30" s="11">
        <v>3.0386406480058539</v>
      </c>
      <c r="E30" s="11">
        <v>2.8123009150514449</v>
      </c>
      <c r="F30" s="12">
        <v>1952</v>
      </c>
      <c r="G30" s="11">
        <v>6.5809700539999989</v>
      </c>
      <c r="H30" s="11">
        <v>3.3713985932377044</v>
      </c>
      <c r="I30" s="11">
        <v>2.8412925531738034</v>
      </c>
      <c r="J30" s="12">
        <v>1359</v>
      </c>
      <c r="K30" s="11">
        <v>4.8703249079999997</v>
      </c>
      <c r="L30" s="11">
        <v>3.5837563708609275</v>
      </c>
      <c r="M30" s="11">
        <v>2.8676617026471285</v>
      </c>
      <c r="N30" s="12">
        <v>510</v>
      </c>
      <c r="O30" s="11">
        <v>1.505809014</v>
      </c>
      <c r="P30" s="11">
        <v>2.9525666941176469</v>
      </c>
      <c r="Q30" s="11">
        <v>2.7735753329007502</v>
      </c>
      <c r="R30" s="10">
        <v>83</v>
      </c>
      <c r="S30" s="11">
        <v>0.204836132</v>
      </c>
      <c r="T30" s="11">
        <v>2.4679052048192771</v>
      </c>
      <c r="U30" s="11">
        <v>2.712130161098723</v>
      </c>
      <c r="V30" s="12">
        <v>581</v>
      </c>
      <c r="W30" s="11">
        <v>1.3049976633600002</v>
      </c>
      <c r="X30" s="11">
        <v>2.2461233448537006</v>
      </c>
      <c r="Y30" s="11">
        <v>2.7151123978548917</v>
      </c>
      <c r="Z30" s="12">
        <v>200</v>
      </c>
      <c r="AA30" s="11">
        <v>0.41863717363999997</v>
      </c>
      <c r="AB30" s="11">
        <v>2.0931858682</v>
      </c>
      <c r="AC30" s="23">
        <v>2.6595139231639879</v>
      </c>
    </row>
    <row r="31" spans="1:31" ht="15.05" customHeight="1" thickBot="1" x14ac:dyDescent="0.35">
      <c r="A31" s="45">
        <f t="shared" si="0"/>
        <v>44592</v>
      </c>
      <c r="B31" s="12">
        <v>2085</v>
      </c>
      <c r="C31" s="11">
        <v>6.7758570180400008</v>
      </c>
      <c r="D31" s="11">
        <v>3.2498115194436457</v>
      </c>
      <c r="E31" s="11">
        <v>3.0938977867304587</v>
      </c>
      <c r="F31" s="12">
        <v>1555</v>
      </c>
      <c r="G31" s="11">
        <v>5.4350884850000005</v>
      </c>
      <c r="H31" s="11">
        <v>3.4952337524115755</v>
      </c>
      <c r="I31" s="11">
        <v>3.1242525625689055</v>
      </c>
      <c r="J31" s="12">
        <v>1069</v>
      </c>
      <c r="K31" s="11">
        <v>3.9845010190000001</v>
      </c>
      <c r="L31" s="11">
        <v>3.727316201122544</v>
      </c>
      <c r="M31" s="11">
        <v>3.1428164560622496</v>
      </c>
      <c r="N31" s="12">
        <v>427</v>
      </c>
      <c r="O31" s="11">
        <v>1.301757466</v>
      </c>
      <c r="P31" s="11">
        <v>3.0486123325526933</v>
      </c>
      <c r="Q31" s="11">
        <v>3.0653871858338939</v>
      </c>
      <c r="R31" s="10">
        <v>59</v>
      </c>
      <c r="S31" s="11">
        <v>0.14882999999999999</v>
      </c>
      <c r="T31" s="11">
        <v>2.5225423728813561</v>
      </c>
      <c r="U31" s="11">
        <v>3.1421292750117589</v>
      </c>
      <c r="V31" s="12">
        <v>395</v>
      </c>
      <c r="W31" s="11">
        <v>0.98537563900000003</v>
      </c>
      <c r="X31" s="11">
        <v>2.4946218708860757</v>
      </c>
      <c r="Y31" s="11">
        <v>2.9909675851647477</v>
      </c>
      <c r="Z31" s="12">
        <v>135</v>
      </c>
      <c r="AA31" s="11">
        <v>0.35539289404000002</v>
      </c>
      <c r="AB31" s="11">
        <v>2.6325399558518519</v>
      </c>
      <c r="AC31" s="23">
        <v>2.9150647809221457</v>
      </c>
    </row>
    <row r="32" spans="1:31" ht="15.05" customHeight="1" thickBot="1" x14ac:dyDescent="0.35">
      <c r="A32" s="45">
        <f t="shared" si="0"/>
        <v>44620</v>
      </c>
      <c r="B32" s="12">
        <v>1682</v>
      </c>
      <c r="C32" s="11">
        <v>5.4122138349999993</v>
      </c>
      <c r="D32" s="11">
        <v>3.2177252288941731</v>
      </c>
      <c r="E32" s="11">
        <v>3.5551367915887693</v>
      </c>
      <c r="F32" s="12">
        <v>1296</v>
      </c>
      <c r="G32" s="11">
        <v>4.4968384260000001</v>
      </c>
      <c r="H32" s="11">
        <v>3.4697827361111111</v>
      </c>
      <c r="I32" s="11">
        <v>3.6003807291807721</v>
      </c>
      <c r="J32" s="12">
        <v>913</v>
      </c>
      <c r="K32" s="11">
        <v>3.3562410009999999</v>
      </c>
      <c r="L32" s="11">
        <v>3.6760580514786421</v>
      </c>
      <c r="M32" s="11">
        <v>3.6378921818403702</v>
      </c>
      <c r="N32" s="12">
        <v>340</v>
      </c>
      <c r="O32" s="11">
        <v>1.0240199249999999</v>
      </c>
      <c r="P32" s="11">
        <v>3.0118233088235296</v>
      </c>
      <c r="Q32" s="11">
        <v>3.4839115931264706</v>
      </c>
      <c r="R32" s="10">
        <v>43</v>
      </c>
      <c r="S32" s="11">
        <v>0.1165775</v>
      </c>
      <c r="T32" s="11">
        <v>2.7111046511627905</v>
      </c>
      <c r="U32" s="11">
        <v>3.5435021766635932</v>
      </c>
      <c r="V32" s="12">
        <v>292</v>
      </c>
      <c r="W32" s="11">
        <v>0.69277952399999998</v>
      </c>
      <c r="X32" s="11">
        <v>2.3725326164383564</v>
      </c>
      <c r="Y32" s="11">
        <v>3.3237888041914068</v>
      </c>
      <c r="Z32" s="12">
        <v>94</v>
      </c>
      <c r="AA32" s="11">
        <v>0.22259588499999999</v>
      </c>
      <c r="AB32" s="11">
        <v>2.3680413297872338</v>
      </c>
      <c r="AC32" s="23">
        <v>3.361146105194174</v>
      </c>
    </row>
    <row r="33" spans="1:33" ht="15.05" customHeight="1" thickBot="1" x14ac:dyDescent="0.35">
      <c r="A33" s="45">
        <f t="shared" si="0"/>
        <v>44651</v>
      </c>
      <c r="B33" s="12">
        <v>1684</v>
      </c>
      <c r="C33" s="11">
        <v>5.1061751292200004</v>
      </c>
      <c r="D33" s="11">
        <v>3.0321705042874112</v>
      </c>
      <c r="E33" s="11">
        <v>3.9600312507646844</v>
      </c>
      <c r="F33" s="12">
        <v>1317</v>
      </c>
      <c r="G33" s="11">
        <v>4.28790740122</v>
      </c>
      <c r="H33" s="11">
        <v>3.2558142757934703</v>
      </c>
      <c r="I33" s="11">
        <v>3.9879105198734819</v>
      </c>
      <c r="J33" s="12">
        <v>907</v>
      </c>
      <c r="K33" s="11">
        <v>3.1295137082200002</v>
      </c>
      <c r="L33" s="11">
        <v>3.4504010013450936</v>
      </c>
      <c r="M33" s="11">
        <v>4.0155804133212536</v>
      </c>
      <c r="N33" s="12">
        <v>364</v>
      </c>
      <c r="O33" s="11">
        <v>1.0327726930000001</v>
      </c>
      <c r="P33" s="11">
        <v>2.8372876181318682</v>
      </c>
      <c r="Q33" s="11">
        <v>3.8766286819514115</v>
      </c>
      <c r="R33" s="10">
        <v>46</v>
      </c>
      <c r="S33" s="11">
        <v>0.12562100000000001</v>
      </c>
      <c r="T33" s="11">
        <v>2.7308913043478262</v>
      </c>
      <c r="U33" s="11">
        <v>4.2134741802724074</v>
      </c>
      <c r="V33" s="12">
        <v>279</v>
      </c>
      <c r="W33" s="11">
        <v>0.62079711800000004</v>
      </c>
      <c r="X33" s="11">
        <v>2.2250792759856632</v>
      </c>
      <c r="Y33" s="11">
        <v>3.8497542157081983</v>
      </c>
      <c r="Z33" s="12">
        <v>88</v>
      </c>
      <c r="AA33" s="11">
        <v>0.19747060999999999</v>
      </c>
      <c r="AB33" s="11">
        <v>2.2439842045454546</v>
      </c>
      <c r="AC33" s="23">
        <v>3.7013392924648385</v>
      </c>
    </row>
    <row r="34" spans="1:33" ht="15.05" customHeight="1" thickBot="1" x14ac:dyDescent="0.35">
      <c r="A34" s="45">
        <f t="shared" si="0"/>
        <v>44681</v>
      </c>
      <c r="B34" s="12">
        <v>964</v>
      </c>
      <c r="C34" s="11">
        <v>2.7259830135300005</v>
      </c>
      <c r="D34" s="11">
        <v>2.8277832090560171</v>
      </c>
      <c r="E34" s="11">
        <v>4.3123150132575079</v>
      </c>
      <c r="F34" s="12">
        <v>757</v>
      </c>
      <c r="G34" s="11">
        <v>2.3013288135300005</v>
      </c>
      <c r="H34" s="11">
        <v>3.0400644828665797</v>
      </c>
      <c r="I34" s="11">
        <v>4.3080712021464267</v>
      </c>
      <c r="J34" s="12">
        <v>521</v>
      </c>
      <c r="K34" s="11">
        <v>1.6467556105300001</v>
      </c>
      <c r="L34" s="11">
        <v>3.1607593292322456</v>
      </c>
      <c r="M34" s="11">
        <v>4.3191497982990024</v>
      </c>
      <c r="N34" s="12">
        <v>189</v>
      </c>
      <c r="O34" s="11">
        <v>0.51937320300000001</v>
      </c>
      <c r="P34" s="11">
        <v>2.7480063650793651</v>
      </c>
      <c r="Q34" s="11">
        <v>4.1858702232082612</v>
      </c>
      <c r="R34" s="10">
        <v>47</v>
      </c>
      <c r="S34" s="11">
        <v>0.13519999999999999</v>
      </c>
      <c r="T34" s="11">
        <v>2.8765957446808512</v>
      </c>
      <c r="U34" s="11">
        <v>4.6425695266272191</v>
      </c>
      <c r="V34" s="12">
        <v>153</v>
      </c>
      <c r="W34" s="11">
        <v>0.309366804</v>
      </c>
      <c r="X34" s="11">
        <v>2.0220052549019609</v>
      </c>
      <c r="Y34" s="11">
        <v>4.4260362273774119</v>
      </c>
      <c r="Z34" s="12">
        <v>54</v>
      </c>
      <c r="AA34" s="11">
        <v>0.115287396</v>
      </c>
      <c r="AB34" s="11">
        <v>2.1349517777777778</v>
      </c>
      <c r="AC34" s="23">
        <v>4.0918645160482239</v>
      </c>
    </row>
    <row r="35" spans="1:33" ht="15.05" customHeight="1" thickBot="1" x14ac:dyDescent="0.35">
      <c r="A35" s="45">
        <f t="shared" si="0"/>
        <v>44712</v>
      </c>
      <c r="B35" s="12">
        <v>1095</v>
      </c>
      <c r="C35" s="11">
        <v>3.1409660062400002</v>
      </c>
      <c r="D35" s="11">
        <v>2.8684621061552513</v>
      </c>
      <c r="E35" s="11">
        <v>4.544676058499399</v>
      </c>
      <c r="F35" s="12">
        <v>848</v>
      </c>
      <c r="G35" s="11">
        <v>2.6400042092400002</v>
      </c>
      <c r="H35" s="11">
        <v>3.1132125108962265</v>
      </c>
      <c r="I35" s="11">
        <v>4.5326279645532077</v>
      </c>
      <c r="J35" s="12">
        <v>580</v>
      </c>
      <c r="K35" s="11">
        <v>1.8218197373400002</v>
      </c>
      <c r="L35" s="11">
        <v>3.1410685126551723</v>
      </c>
      <c r="M35" s="11">
        <v>4.5684333113853697</v>
      </c>
      <c r="N35" s="12">
        <v>221</v>
      </c>
      <c r="O35" s="11">
        <v>0.68376557189999998</v>
      </c>
      <c r="P35" s="11">
        <v>3.0939618638009048</v>
      </c>
      <c r="Q35" s="11">
        <v>4.4060969379672281</v>
      </c>
      <c r="R35" s="10">
        <v>47</v>
      </c>
      <c r="S35" s="11">
        <v>0.13441890000000001</v>
      </c>
      <c r="T35" s="11">
        <v>2.8599765957446812</v>
      </c>
      <c r="U35" s="11">
        <v>4.6909886727238508</v>
      </c>
      <c r="V35" s="12">
        <v>181</v>
      </c>
      <c r="W35" s="11">
        <v>0.36532606000000001</v>
      </c>
      <c r="X35" s="11">
        <v>2.0183760220994476</v>
      </c>
      <c r="Y35" s="11">
        <v>4.7217034295336067</v>
      </c>
      <c r="Z35" s="12">
        <v>66</v>
      </c>
      <c r="AA35" s="11">
        <v>0.13563573700000001</v>
      </c>
      <c r="AB35" s="11">
        <v>2.0550869242424241</v>
      </c>
      <c r="AC35" s="23">
        <v>4.3023675491953863</v>
      </c>
    </row>
    <row r="36" spans="1:33" ht="15.05" customHeight="1" thickBot="1" x14ac:dyDescent="0.35">
      <c r="A36" s="45">
        <f t="shared" si="0"/>
        <v>44742</v>
      </c>
      <c r="B36" s="12">
        <v>1047</v>
      </c>
      <c r="C36" s="11">
        <v>2.9986072259100003</v>
      </c>
      <c r="D36" s="11">
        <v>2.8639992606590261</v>
      </c>
      <c r="E36" s="11">
        <v>4.8554194713476084</v>
      </c>
      <c r="F36" s="12">
        <v>794</v>
      </c>
      <c r="G36" s="11">
        <v>2.46507631291</v>
      </c>
      <c r="H36" s="11">
        <v>3.1046301170151134</v>
      </c>
      <c r="I36" s="11">
        <v>4.7925958477612589</v>
      </c>
      <c r="J36" s="12">
        <v>547</v>
      </c>
      <c r="K36" s="11">
        <v>1.7872893509099999</v>
      </c>
      <c r="L36" s="11">
        <v>3.2674393983729431</v>
      </c>
      <c r="M36" s="11">
        <v>4.8096873506297584</v>
      </c>
      <c r="N36" s="12">
        <v>202</v>
      </c>
      <c r="O36" s="11">
        <v>0.54147994799999999</v>
      </c>
      <c r="P36" s="11">
        <v>2.6805938019801978</v>
      </c>
      <c r="Q36" s="11">
        <v>4.6800660465454582</v>
      </c>
      <c r="R36" s="10">
        <v>45</v>
      </c>
      <c r="S36" s="11">
        <v>0.136307014</v>
      </c>
      <c r="T36" s="11">
        <v>3.0290447555555557</v>
      </c>
      <c r="U36" s="11">
        <v>5.0155129886419489</v>
      </c>
      <c r="V36" s="12">
        <v>197</v>
      </c>
      <c r="W36" s="11">
        <v>0.417374146</v>
      </c>
      <c r="X36" s="11">
        <v>2.1186504873096443</v>
      </c>
      <c r="Y36" s="11">
        <v>5.3237956187634943</v>
      </c>
      <c r="Z36" s="12">
        <v>56</v>
      </c>
      <c r="AA36" s="11">
        <v>0.11615676699999999</v>
      </c>
      <c r="AB36" s="11">
        <v>2.0742279821428569</v>
      </c>
      <c r="AC36" s="23">
        <v>4.5056932419615299</v>
      </c>
      <c r="AE36" s="1">
        <v>0.533530913</v>
      </c>
      <c r="AF36">
        <v>2.108817837944664</v>
      </c>
      <c r="AG36">
        <v>5.1456838639450213</v>
      </c>
    </row>
    <row r="37" spans="1:33" ht="15.05" customHeight="1" thickBot="1" x14ac:dyDescent="0.35">
      <c r="A37" s="45">
        <f t="shared" si="0"/>
        <v>44773</v>
      </c>
      <c r="B37" s="12">
        <v>722</v>
      </c>
      <c r="C37" s="11">
        <v>1.9945329497200002</v>
      </c>
      <c r="D37" s="11">
        <v>2.762511010692521</v>
      </c>
      <c r="E37" s="11">
        <v>5.2470904338710724</v>
      </c>
      <c r="F37" s="12">
        <v>552</v>
      </c>
      <c r="G37" s="11">
        <v>1.6200867417200002</v>
      </c>
      <c r="H37" s="11">
        <v>2.934939749492754</v>
      </c>
      <c r="I37" s="11">
        <v>5.2415440561164921</v>
      </c>
      <c r="J37" s="12">
        <v>387</v>
      </c>
      <c r="K37" s="11">
        <v>1.1693525417200001</v>
      </c>
      <c r="L37" s="11">
        <v>3.0215827951421188</v>
      </c>
      <c r="M37" s="11">
        <v>5.2812607602253401</v>
      </c>
      <c r="N37" s="12">
        <v>130</v>
      </c>
      <c r="O37" s="11">
        <v>0.34368500000000002</v>
      </c>
      <c r="P37" s="11">
        <v>2.643730769230769</v>
      </c>
      <c r="Q37" s="11">
        <v>5.0836453438468379</v>
      </c>
      <c r="R37" s="10">
        <v>35</v>
      </c>
      <c r="S37" s="11">
        <v>0.1070492</v>
      </c>
      <c r="T37" s="11">
        <v>3.0585485714285712</v>
      </c>
      <c r="U37" s="11">
        <v>5.3146374564219059</v>
      </c>
      <c r="V37" s="12">
        <v>134</v>
      </c>
      <c r="W37" s="11">
        <v>0.29435711612999998</v>
      </c>
      <c r="X37" s="11">
        <v>2.196694896492537</v>
      </c>
      <c r="Y37" s="11">
        <v>5.3284009358750248</v>
      </c>
      <c r="Z37" s="12">
        <v>36</v>
      </c>
      <c r="AA37" s="11">
        <v>8.0089091870000004E-2</v>
      </c>
      <c r="AB37" s="11">
        <v>2.224696996388889</v>
      </c>
      <c r="AC37" s="23">
        <v>5.0604393997893879</v>
      </c>
    </row>
    <row r="38" spans="1:33" ht="15.05" customHeight="1" thickBot="1" x14ac:dyDescent="0.35">
      <c r="A38" s="45">
        <f t="shared" si="0"/>
        <v>44804</v>
      </c>
      <c r="B38" s="12">
        <v>641</v>
      </c>
      <c r="C38" s="11">
        <v>1.7587867421300001</v>
      </c>
      <c r="D38" s="11">
        <v>2.7438170704056164</v>
      </c>
      <c r="E38" s="11">
        <v>5.6048592539685904</v>
      </c>
      <c r="F38" s="12">
        <v>497</v>
      </c>
      <c r="G38" s="11">
        <v>1.4603384421300001</v>
      </c>
      <c r="H38" s="11">
        <v>2.9383067246076457</v>
      </c>
      <c r="I38" s="11">
        <v>5.6002047809247317</v>
      </c>
      <c r="J38" s="12">
        <v>332</v>
      </c>
      <c r="K38" s="11">
        <v>0.98954957013</v>
      </c>
      <c r="L38" s="11">
        <v>2.9805709943674699</v>
      </c>
      <c r="M38" s="11">
        <v>5.5821589103200964</v>
      </c>
      <c r="N38" s="12">
        <v>124</v>
      </c>
      <c r="O38" s="11">
        <v>0.32443356600000001</v>
      </c>
      <c r="P38" s="11">
        <v>2.6163997258064513</v>
      </c>
      <c r="Q38" s="11">
        <v>5.4893355218984956</v>
      </c>
      <c r="R38" s="10">
        <v>41</v>
      </c>
      <c r="S38" s="11">
        <v>0.14635530599999999</v>
      </c>
      <c r="T38" s="11">
        <v>3.5696416097560975</v>
      </c>
      <c r="U38" s="11">
        <v>5.9679877744917569</v>
      </c>
      <c r="V38" s="12">
        <v>115</v>
      </c>
      <c r="W38" s="11">
        <v>0.24558430000000001</v>
      </c>
      <c r="X38" s="11">
        <v>2.1355156521739129</v>
      </c>
      <c r="Y38" s="11">
        <v>5.5908922598065089</v>
      </c>
      <c r="Z38" s="12">
        <v>29</v>
      </c>
      <c r="AA38" s="11">
        <v>5.2864000000000001E-2</v>
      </c>
      <c r="AB38" s="11">
        <v>1.822896551724138</v>
      </c>
      <c r="AC38" s="23">
        <v>5.7983213529055693</v>
      </c>
    </row>
    <row r="39" spans="1:33" ht="15.05" customHeight="1" thickBot="1" x14ac:dyDescent="0.35">
      <c r="A39" s="45">
        <f t="shared" si="0"/>
        <v>44834</v>
      </c>
      <c r="B39" s="12">
        <v>365</v>
      </c>
      <c r="C39" s="11">
        <v>1.00406300867</v>
      </c>
      <c r="D39" s="11">
        <v>2.7508575580000003</v>
      </c>
      <c r="E39" s="11">
        <v>5.7917238727170064</v>
      </c>
      <c r="F39" s="12">
        <v>283</v>
      </c>
      <c r="G39" s="11">
        <v>0.83750024478999996</v>
      </c>
      <c r="H39" s="11">
        <v>2.9593648225795053</v>
      </c>
      <c r="I39" s="11">
        <v>5.7927791523564096</v>
      </c>
      <c r="J39" s="12">
        <v>211</v>
      </c>
      <c r="K39" s="11">
        <v>0.61403724478999999</v>
      </c>
      <c r="L39" s="11">
        <v>2.9101291222274881</v>
      </c>
      <c r="M39" s="11">
        <v>5.7328104573148355</v>
      </c>
      <c r="N39" s="12">
        <v>57</v>
      </c>
      <c r="O39" s="11">
        <v>0.152973</v>
      </c>
      <c r="P39" s="11">
        <v>2.6837368421052634</v>
      </c>
      <c r="Q39" s="11">
        <v>5.7732391990743457</v>
      </c>
      <c r="R39" s="10">
        <v>15</v>
      </c>
      <c r="S39" s="11">
        <v>7.0489999999999997E-2</v>
      </c>
      <c r="T39" s="11">
        <v>4.6993333333333327</v>
      </c>
      <c r="U39" s="11">
        <v>6.3575698680663928</v>
      </c>
      <c r="V39" s="12">
        <v>65</v>
      </c>
      <c r="W39" s="11">
        <v>0.13254000388000001</v>
      </c>
      <c r="X39" s="11">
        <v>2.0390769827692306</v>
      </c>
      <c r="Y39" s="11">
        <v>5.769210853543548</v>
      </c>
      <c r="Z39" s="12">
        <v>17</v>
      </c>
      <c r="AA39" s="11">
        <v>3.4022759999999999E-2</v>
      </c>
      <c r="AB39" s="11">
        <v>2.0013388235294118</v>
      </c>
      <c r="AC39" s="23">
        <v>5.8534495731680796</v>
      </c>
    </row>
    <row r="40" spans="1:33" ht="15.05" customHeight="1" thickBot="1" x14ac:dyDescent="0.35">
      <c r="A40" s="45">
        <f t="shared" si="0"/>
        <v>44865</v>
      </c>
      <c r="B40" s="12">
        <v>343</v>
      </c>
      <c r="C40" s="11">
        <v>0.93584364972</v>
      </c>
      <c r="D40" s="11">
        <v>2.7284071420408162</v>
      </c>
      <c r="E40" s="11">
        <v>5.782825646740875</v>
      </c>
      <c r="F40" s="12">
        <v>274</v>
      </c>
      <c r="G40" s="11">
        <v>0.78244164971999997</v>
      </c>
      <c r="H40" s="11">
        <v>2.8556264588321167</v>
      </c>
      <c r="I40" s="11">
        <v>5.7740520082962536</v>
      </c>
      <c r="J40" s="12">
        <v>211</v>
      </c>
      <c r="K40" s="11">
        <v>0.64576864972000003</v>
      </c>
      <c r="L40" s="11">
        <v>3.0605149275829389</v>
      </c>
      <c r="M40" s="11">
        <v>5.7462335165222793</v>
      </c>
      <c r="N40" s="12">
        <v>54</v>
      </c>
      <c r="O40" s="11">
        <v>0.11204600000000001</v>
      </c>
      <c r="P40" s="11">
        <v>2.0749259259259256</v>
      </c>
      <c r="Q40" s="11">
        <v>5.7865259804009064</v>
      </c>
      <c r="R40" s="10">
        <v>9</v>
      </c>
      <c r="S40" s="11">
        <v>2.4627E-2</v>
      </c>
      <c r="T40" s="11">
        <v>2.7363333333333335</v>
      </c>
      <c r="U40" s="11">
        <v>6.4467547813375559</v>
      </c>
      <c r="V40" s="12">
        <v>55</v>
      </c>
      <c r="W40" s="11">
        <v>0.1160255</v>
      </c>
      <c r="X40" s="11">
        <v>2.1095545454545452</v>
      </c>
      <c r="Y40" s="11">
        <v>5.9914096039232767</v>
      </c>
      <c r="Z40" s="12">
        <v>14</v>
      </c>
      <c r="AA40" s="11">
        <v>3.73765E-2</v>
      </c>
      <c r="AB40" s="11">
        <v>2.6697500000000001</v>
      </c>
      <c r="AC40" s="23">
        <v>5.3189995050365875</v>
      </c>
    </row>
    <row r="41" spans="1:33" ht="15.05" customHeight="1" thickBot="1" x14ac:dyDescent="0.35">
      <c r="A41" s="45">
        <f t="shared" si="0"/>
        <v>44895</v>
      </c>
      <c r="B41" s="12">
        <v>365</v>
      </c>
      <c r="C41" s="11">
        <v>0.93545928172000004</v>
      </c>
      <c r="D41" s="11">
        <v>2.5629021416986304</v>
      </c>
      <c r="E41" s="11">
        <v>5.892970554967385</v>
      </c>
      <c r="F41" s="12">
        <v>299</v>
      </c>
      <c r="G41" s="11">
        <v>0.79456891672000007</v>
      </c>
      <c r="H41" s="11">
        <v>2.6574211261538467</v>
      </c>
      <c r="I41" s="11">
        <v>5.8729527835800379</v>
      </c>
      <c r="J41" s="12">
        <v>250</v>
      </c>
      <c r="K41" s="11">
        <v>0.69188678779000001</v>
      </c>
      <c r="L41" s="11">
        <v>2.7675471511600001</v>
      </c>
      <c r="M41" s="11">
        <v>5.8623989395279557</v>
      </c>
      <c r="N41" s="12">
        <v>38</v>
      </c>
      <c r="O41" s="11">
        <v>7.9987128930000012E-2</v>
      </c>
      <c r="P41" s="11">
        <v>2.1049244455263159</v>
      </c>
      <c r="Q41" s="11">
        <v>5.7105413870166268</v>
      </c>
      <c r="R41" s="10">
        <v>11</v>
      </c>
      <c r="S41" s="11">
        <v>2.2695E-2</v>
      </c>
      <c r="T41" s="11">
        <v>2.063181818181818</v>
      </c>
      <c r="U41" s="11">
        <v>6.7671094954835862</v>
      </c>
      <c r="V41" s="12">
        <v>53</v>
      </c>
      <c r="W41" s="11">
        <v>0.113672365</v>
      </c>
      <c r="X41" s="11">
        <v>2.1447616037735853</v>
      </c>
      <c r="Y41" s="11">
        <v>6.0261471761408325</v>
      </c>
      <c r="Z41" s="12">
        <v>13</v>
      </c>
      <c r="AA41" s="11">
        <v>2.7217999999999999E-2</v>
      </c>
      <c r="AB41" s="11">
        <v>2.093692307692308</v>
      </c>
      <c r="AC41" s="23">
        <v>5.9211503416856504</v>
      </c>
      <c r="AE41" s="1">
        <v>0.14089036499999999</v>
      </c>
      <c r="AF41">
        <v>2.1347024999999999</v>
      </c>
      <c r="AG41">
        <v>6.0058632920001314</v>
      </c>
    </row>
    <row r="42" spans="1:33" ht="15.05" customHeight="1" thickBot="1" x14ac:dyDescent="0.35">
      <c r="A42" s="45">
        <f t="shared" si="0"/>
        <v>44926</v>
      </c>
      <c r="B42" s="12">
        <v>383</v>
      </c>
      <c r="C42" s="11">
        <v>1.021585459</v>
      </c>
      <c r="D42" s="11">
        <v>2.6673249582245431</v>
      </c>
      <c r="E42" s="11">
        <v>5.9928965749403851</v>
      </c>
      <c r="F42" s="12">
        <v>323</v>
      </c>
      <c r="G42" s="11">
        <v>0.91074945900000004</v>
      </c>
      <c r="H42" s="11">
        <v>2.819657767801858</v>
      </c>
      <c r="I42" s="11">
        <v>6.0043273198913871</v>
      </c>
      <c r="J42" s="12">
        <v>247</v>
      </c>
      <c r="K42" s="11">
        <v>0.66959045900000003</v>
      </c>
      <c r="L42" s="11">
        <v>2.7108925465587044</v>
      </c>
      <c r="M42" s="11">
        <v>5.9215934530662127</v>
      </c>
      <c r="N42" s="12">
        <v>62</v>
      </c>
      <c r="O42" s="11">
        <v>0.14938000000000001</v>
      </c>
      <c r="P42" s="11">
        <v>2.4093548387096777</v>
      </c>
      <c r="Q42" s="11">
        <v>5.9400160664078188</v>
      </c>
      <c r="R42" s="10">
        <v>14</v>
      </c>
      <c r="S42" s="11">
        <v>9.1778999999999999E-2</v>
      </c>
      <c r="T42" s="11">
        <v>6.5556428571428569</v>
      </c>
      <c r="U42" s="11">
        <v>6.7126007038647186</v>
      </c>
      <c r="V42" s="12">
        <v>45</v>
      </c>
      <c r="W42" s="11">
        <v>8.1792000000000004E-2</v>
      </c>
      <c r="X42" s="11">
        <v>1.8176000000000001</v>
      </c>
      <c r="Y42" s="11">
        <v>5.9446868886932691</v>
      </c>
      <c r="Z42" s="12">
        <v>15</v>
      </c>
      <c r="AA42" s="11">
        <v>2.9044E-2</v>
      </c>
      <c r="AB42" s="11">
        <v>1.9362666666666668</v>
      </c>
      <c r="AC42" s="23">
        <v>5.7702213882385349</v>
      </c>
    </row>
    <row r="43" spans="1:33" ht="15.05" customHeight="1" thickBot="1" x14ac:dyDescent="0.35">
      <c r="A43" s="45">
        <f t="shared" si="0"/>
        <v>44957</v>
      </c>
      <c r="B43" s="12">
        <v>283</v>
      </c>
      <c r="C43" s="11">
        <v>0.70003503821999991</v>
      </c>
      <c r="D43" s="11">
        <v>2.4736220431802116</v>
      </c>
      <c r="E43" s="11">
        <v>5.9369133418128701</v>
      </c>
      <c r="F43" s="12">
        <v>225</v>
      </c>
      <c r="G43" s="11">
        <v>0.57736572334999992</v>
      </c>
      <c r="H43" s="11">
        <v>2.5660698815555554</v>
      </c>
      <c r="I43" s="11">
        <v>5.9479903131341656</v>
      </c>
      <c r="J43" s="12">
        <v>168</v>
      </c>
      <c r="K43" s="11">
        <v>0.44816982389999999</v>
      </c>
      <c r="L43" s="11">
        <v>2.6676775232142855</v>
      </c>
      <c r="M43" s="11">
        <v>5.9264654501831133</v>
      </c>
      <c r="N43" s="12">
        <v>43</v>
      </c>
      <c r="O43" s="11">
        <v>8.3514899449999999E-2</v>
      </c>
      <c r="P43" s="11">
        <v>1.9422069639534885</v>
      </c>
      <c r="Q43" s="11">
        <v>5.7057479036873815</v>
      </c>
      <c r="R43" s="10">
        <v>14</v>
      </c>
      <c r="S43" s="11">
        <v>4.5680999999999999E-2</v>
      </c>
      <c r="T43" s="11">
        <v>3.2629285714285712</v>
      </c>
      <c r="U43" s="11">
        <v>6.6020400166371136</v>
      </c>
      <c r="V43" s="12">
        <v>45</v>
      </c>
      <c r="W43" s="11">
        <v>9.1176298870000005E-2</v>
      </c>
      <c r="X43" s="11">
        <v>2.0261399748888889</v>
      </c>
      <c r="Y43" s="11">
        <v>5.8838647470018755</v>
      </c>
      <c r="Z43" s="12">
        <v>13</v>
      </c>
      <c r="AA43" s="11">
        <v>3.1493015999999999E-2</v>
      </c>
      <c r="AB43" s="11">
        <v>2.4225396923076925</v>
      </c>
      <c r="AC43" s="23">
        <v>5.8874201772227854</v>
      </c>
    </row>
    <row r="44" spans="1:33" ht="15.05" customHeight="1" thickBot="1" x14ac:dyDescent="0.35">
      <c r="A44" s="45">
        <f t="shared" si="0"/>
        <v>44985</v>
      </c>
      <c r="B44" s="12">
        <v>296</v>
      </c>
      <c r="C44" s="11">
        <v>0.73724253275000007</v>
      </c>
      <c r="D44" s="11">
        <v>2.4906842322635141</v>
      </c>
      <c r="E44" s="11">
        <v>5.8799917654883842</v>
      </c>
      <c r="F44" s="12">
        <v>251</v>
      </c>
      <c r="G44" s="11">
        <v>0.6341026419600001</v>
      </c>
      <c r="H44" s="11">
        <v>2.5263053464541838</v>
      </c>
      <c r="I44" s="11">
        <v>5.8721597923245783</v>
      </c>
      <c r="J44" s="12">
        <v>197</v>
      </c>
      <c r="K44" s="11">
        <v>0.51241734153000007</v>
      </c>
      <c r="L44" s="11">
        <v>2.6011032564974621</v>
      </c>
      <c r="M44" s="11">
        <v>5.9063170593402141</v>
      </c>
      <c r="N44" s="12">
        <v>43</v>
      </c>
      <c r="O44" s="11">
        <v>9.7886738430000009E-2</v>
      </c>
      <c r="P44" s="11">
        <v>2.2764357774418604</v>
      </c>
      <c r="Q44" s="11">
        <v>5.7590400007763343</v>
      </c>
      <c r="R44" s="10">
        <v>11</v>
      </c>
      <c r="S44" s="11">
        <v>2.3798561999999999E-2</v>
      </c>
      <c r="T44" s="11">
        <v>2.1635056363636362</v>
      </c>
      <c r="U44" s="11">
        <v>5.6019817659571203</v>
      </c>
      <c r="V44" s="12">
        <v>36</v>
      </c>
      <c r="W44" s="11">
        <v>8.4954890789999987E-2</v>
      </c>
      <c r="X44" s="11">
        <v>2.3598580774999998</v>
      </c>
      <c r="Y44" s="11">
        <v>5.8675325078774092</v>
      </c>
      <c r="Z44" s="12">
        <v>9</v>
      </c>
      <c r="AA44" s="11">
        <v>1.8185E-2</v>
      </c>
      <c r="AB44" s="11">
        <v>2.0205555555555557</v>
      </c>
      <c r="AC44" s="23">
        <v>6.2112950233709103</v>
      </c>
    </row>
    <row r="45" spans="1:33" ht="15.05" customHeight="1" thickBot="1" x14ac:dyDescent="0.35">
      <c r="A45" s="45">
        <f t="shared" si="0"/>
        <v>45016</v>
      </c>
      <c r="B45" s="12">
        <v>471</v>
      </c>
      <c r="C45" s="11">
        <v>1.2336661917000002</v>
      </c>
      <c r="D45" s="11">
        <v>2.6192488146496822</v>
      </c>
      <c r="E45" s="11">
        <v>5.7549855603633935</v>
      </c>
      <c r="F45" s="12">
        <v>388</v>
      </c>
      <c r="G45" s="11">
        <v>1.0411461917000002</v>
      </c>
      <c r="H45" s="11">
        <v>2.6833664734536087</v>
      </c>
      <c r="I45" s="11">
        <v>5.7328199124430395</v>
      </c>
      <c r="J45" s="12">
        <v>295</v>
      </c>
      <c r="K45" s="11">
        <v>0.85661758770000007</v>
      </c>
      <c r="L45" s="11">
        <v>2.9037884328813561</v>
      </c>
      <c r="M45" s="11">
        <v>5.7270708750613712</v>
      </c>
      <c r="N45" s="12">
        <v>73</v>
      </c>
      <c r="O45" s="11">
        <v>0.14611400399999999</v>
      </c>
      <c r="P45" s="11">
        <v>2.001561698630137</v>
      </c>
      <c r="Q45" s="11">
        <v>5.6301726011149489</v>
      </c>
      <c r="R45" s="10">
        <v>20</v>
      </c>
      <c r="S45" s="11">
        <v>3.84146E-2</v>
      </c>
      <c r="T45" s="11">
        <v>1.92073</v>
      </c>
      <c r="U45" s="11">
        <v>6.2514491885897545</v>
      </c>
      <c r="V45" s="12">
        <v>65</v>
      </c>
      <c r="W45" s="11">
        <v>0.14722199999999999</v>
      </c>
      <c r="X45" s="11">
        <v>2.2649538461538459</v>
      </c>
      <c r="Y45" s="11">
        <v>5.8253168684028207</v>
      </c>
      <c r="Z45" s="12">
        <v>18</v>
      </c>
      <c r="AA45" s="11">
        <v>4.5297999999999998E-2</v>
      </c>
      <c r="AB45" s="11">
        <v>2.5165555555555557</v>
      </c>
      <c r="AC45" s="23">
        <v>6.0358669256920834</v>
      </c>
    </row>
    <row r="46" spans="1:33" ht="15.05" customHeight="1" thickBot="1" x14ac:dyDescent="0.35">
      <c r="A46" s="45">
        <f t="shared" si="0"/>
        <v>45046</v>
      </c>
      <c r="B46" s="12">
        <v>434</v>
      </c>
      <c r="C46" s="11">
        <v>1.1073576898799999</v>
      </c>
      <c r="D46" s="11">
        <v>2.551515414470046</v>
      </c>
      <c r="E46" s="11">
        <v>5.8619146634625627</v>
      </c>
      <c r="F46" s="12">
        <v>370</v>
      </c>
      <c r="G46" s="11">
        <v>0.95877568988000006</v>
      </c>
      <c r="H46" s="11">
        <v>2.5912856483243245</v>
      </c>
      <c r="I46" s="11">
        <v>5.8360264127117407</v>
      </c>
      <c r="J46" s="12">
        <v>283</v>
      </c>
      <c r="K46" s="11">
        <v>0.77735089187999995</v>
      </c>
      <c r="L46" s="11">
        <v>2.7468229395053005</v>
      </c>
      <c r="M46" s="11">
        <v>5.8321411159266514</v>
      </c>
      <c r="N46" s="12">
        <v>74</v>
      </c>
      <c r="O46" s="11">
        <v>0.14356339800000001</v>
      </c>
      <c r="P46" s="11">
        <v>1.9400459189189188</v>
      </c>
      <c r="Q46" s="11">
        <v>5.704503399745386</v>
      </c>
      <c r="R46" s="10">
        <v>13</v>
      </c>
      <c r="S46" s="11">
        <v>3.7861400000000003E-2</v>
      </c>
      <c r="T46" s="11">
        <v>2.9124153846153846</v>
      </c>
      <c r="U46" s="11">
        <v>6.4145081798348711</v>
      </c>
      <c r="V46" s="12">
        <v>55</v>
      </c>
      <c r="W46" s="11">
        <v>0.132124565</v>
      </c>
      <c r="X46" s="11">
        <v>2.4022648181818185</v>
      </c>
      <c r="Y46" s="11">
        <v>6.0270004567280884</v>
      </c>
      <c r="Z46" s="12">
        <v>9</v>
      </c>
      <c r="AA46" s="11">
        <v>1.6457434999999999E-2</v>
      </c>
      <c r="AB46" s="11">
        <v>1.8286038888888889</v>
      </c>
      <c r="AC46" s="23">
        <v>6.0447582749073598</v>
      </c>
    </row>
    <row r="47" spans="1:33" ht="15.05" customHeight="1" thickBot="1" x14ac:dyDescent="0.35">
      <c r="A47" s="45">
        <f t="shared" si="0"/>
        <v>45077</v>
      </c>
      <c r="B47" s="12">
        <v>413</v>
      </c>
      <c r="C47" s="11">
        <v>1.1752230805800001</v>
      </c>
      <c r="D47" s="11">
        <v>2.8455764662953995</v>
      </c>
      <c r="E47" s="11">
        <v>5.8801020283906782</v>
      </c>
      <c r="F47" s="12">
        <v>340</v>
      </c>
      <c r="G47" s="11">
        <v>1.0370010965800001</v>
      </c>
      <c r="H47" s="11">
        <v>3.0500032252352942</v>
      </c>
      <c r="I47" s="11">
        <v>5.8783695220709262</v>
      </c>
      <c r="J47" s="12">
        <v>260</v>
      </c>
      <c r="K47" s="11">
        <v>0.83935838441999999</v>
      </c>
      <c r="L47" s="11">
        <v>3.2283014785384614</v>
      </c>
      <c r="M47" s="11">
        <v>5.8810333486850199</v>
      </c>
      <c r="N47" s="12">
        <v>65</v>
      </c>
      <c r="O47" s="11">
        <v>0.16555821216</v>
      </c>
      <c r="P47" s="11">
        <v>2.547049417846154</v>
      </c>
      <c r="Q47" s="11">
        <v>5.7947724108692134</v>
      </c>
      <c r="R47" s="10">
        <v>15</v>
      </c>
      <c r="S47" s="11">
        <v>3.2084500000000002E-2</v>
      </c>
      <c r="T47" s="11">
        <v>2.1389666666666667</v>
      </c>
      <c r="U47" s="11">
        <v>6.240048309931586</v>
      </c>
      <c r="V47" s="12">
        <v>61</v>
      </c>
      <c r="W47" s="11">
        <v>0.11252498399999999</v>
      </c>
      <c r="X47" s="11">
        <v>1.844671868852459</v>
      </c>
      <c r="Y47" s="11">
        <v>5.8418364177683424</v>
      </c>
      <c r="Z47" s="12">
        <v>12</v>
      </c>
      <c r="AA47" s="11">
        <v>2.5697000000000001E-2</v>
      </c>
      <c r="AB47" s="11">
        <v>2.1414166666666663</v>
      </c>
      <c r="AC47" s="23">
        <v>6.1175790948359721</v>
      </c>
    </row>
    <row r="48" spans="1:33" ht="15.05" customHeight="1" thickBot="1" x14ac:dyDescent="0.35">
      <c r="A48" s="45">
        <f t="shared" si="0"/>
        <v>45107</v>
      </c>
      <c r="B48" s="12">
        <v>420</v>
      </c>
      <c r="C48" s="11">
        <v>1.17662602431</v>
      </c>
      <c r="D48" s="11">
        <v>2.8014905340714282</v>
      </c>
      <c r="E48" s="11">
        <v>5.88420008809035</v>
      </c>
      <c r="F48" s="12">
        <v>350</v>
      </c>
      <c r="G48" s="11">
        <v>1.0110270243099999</v>
      </c>
      <c r="H48" s="11">
        <v>2.8886486408857142</v>
      </c>
      <c r="I48" s="11">
        <v>5.8784670666448733</v>
      </c>
      <c r="J48" s="12">
        <v>269</v>
      </c>
      <c r="K48" s="11">
        <v>0.83414569199999999</v>
      </c>
      <c r="L48" s="11">
        <v>3.1009133531598514</v>
      </c>
      <c r="M48" s="11">
        <v>5.8711754745596645</v>
      </c>
      <c r="N48" s="12">
        <v>68</v>
      </c>
      <c r="O48" s="11">
        <v>0.14931733230999999</v>
      </c>
      <c r="P48" s="11">
        <v>2.1958431222058823</v>
      </c>
      <c r="Q48" s="11">
        <v>5.8599270645803028</v>
      </c>
      <c r="R48" s="10">
        <v>13</v>
      </c>
      <c r="S48" s="11">
        <v>2.7564000000000002E-2</v>
      </c>
      <c r="T48" s="11">
        <v>2.1203076923076924</v>
      </c>
      <c r="U48" s="11">
        <v>6.1995595704542161</v>
      </c>
      <c r="V48" s="12">
        <v>53</v>
      </c>
      <c r="W48" s="11">
        <v>0.127439</v>
      </c>
      <c r="X48" s="11">
        <v>2.4045094339622639</v>
      </c>
      <c r="Y48" s="11">
        <v>5.9089425529076642</v>
      </c>
      <c r="Z48" s="12">
        <v>17</v>
      </c>
      <c r="AA48" s="11">
        <v>3.8159999999999999E-2</v>
      </c>
      <c r="AB48" s="11">
        <v>2.2447058823529411</v>
      </c>
      <c r="AC48" s="23">
        <v>5.9534633123689744</v>
      </c>
    </row>
    <row r="49" spans="1:29" ht="15.05" customHeight="1" thickBot="1" x14ac:dyDescent="0.35">
      <c r="A49" s="45">
        <f t="shared" si="0"/>
        <v>45138</v>
      </c>
      <c r="B49" s="12">
        <v>316</v>
      </c>
      <c r="C49" s="11">
        <v>0.83335654941000004</v>
      </c>
      <c r="D49" s="11">
        <v>2.6372042702848102</v>
      </c>
      <c r="E49" s="11">
        <v>5.8058080127821956</v>
      </c>
      <c r="F49" s="12">
        <v>256</v>
      </c>
      <c r="G49" s="11">
        <v>0.69340645240999998</v>
      </c>
      <c r="H49" s="11">
        <v>2.7086189547265622</v>
      </c>
      <c r="I49" s="11">
        <v>5.7785320596063636</v>
      </c>
      <c r="J49" s="12">
        <v>197</v>
      </c>
      <c r="K49" s="11">
        <v>0.58388582499999997</v>
      </c>
      <c r="L49" s="11">
        <v>2.9638874365482231</v>
      </c>
      <c r="M49" s="11">
        <v>5.7967420610699021</v>
      </c>
      <c r="N49" s="12">
        <v>54</v>
      </c>
      <c r="O49" s="11">
        <v>9.8745727409999998E-2</v>
      </c>
      <c r="P49" s="11">
        <v>1.8286245816666666</v>
      </c>
      <c r="Q49" s="11">
        <v>5.6136206141610119</v>
      </c>
      <c r="R49" s="10">
        <v>5</v>
      </c>
      <c r="S49" s="11">
        <v>1.07749E-2</v>
      </c>
      <c r="T49" s="11">
        <v>2.1549800000000001</v>
      </c>
      <c r="U49" s="11">
        <v>6.3030602604200503</v>
      </c>
      <c r="V49" s="12">
        <v>48</v>
      </c>
      <c r="W49" s="11">
        <v>0.106987</v>
      </c>
      <c r="X49" s="11">
        <v>2.2288958333333335</v>
      </c>
      <c r="Y49" s="11">
        <v>5.9405762382345522</v>
      </c>
      <c r="Z49" s="12">
        <v>12</v>
      </c>
      <c r="AA49" s="11">
        <v>3.2963096999999997E-2</v>
      </c>
      <c r="AB49" s="11">
        <v>2.7469247499999998</v>
      </c>
      <c r="AC49" s="23">
        <v>5.9421687980349667</v>
      </c>
    </row>
    <row r="50" spans="1:29" ht="15.05" customHeight="1" thickBot="1" x14ac:dyDescent="0.35">
      <c r="A50" s="45">
        <f t="shared" si="0"/>
        <v>45169</v>
      </c>
      <c r="B50" s="12">
        <v>408</v>
      </c>
      <c r="C50" s="11">
        <v>1.20822544465</v>
      </c>
      <c r="D50" s="11">
        <v>2.9613368741421566</v>
      </c>
      <c r="E50" s="11">
        <v>5.7777381505441721</v>
      </c>
      <c r="F50" s="12">
        <v>322</v>
      </c>
      <c r="G50" s="11">
        <v>0.99222197700000003</v>
      </c>
      <c r="H50" s="11">
        <v>3.0814347111801244</v>
      </c>
      <c r="I50" s="11">
        <v>5.7830601265144121</v>
      </c>
      <c r="J50" s="12">
        <v>256</v>
      </c>
      <c r="K50" s="11">
        <v>0.81835907699999999</v>
      </c>
      <c r="L50" s="11">
        <v>3.1967151445312498</v>
      </c>
      <c r="M50" s="11">
        <v>5.7836751725062125</v>
      </c>
      <c r="N50" s="12">
        <v>62</v>
      </c>
      <c r="O50" s="11">
        <v>0.16150690000000001</v>
      </c>
      <c r="P50" s="11">
        <v>2.6049500000000001</v>
      </c>
      <c r="Q50" s="11">
        <v>5.7437293143512758</v>
      </c>
      <c r="R50" s="10">
        <v>4</v>
      </c>
      <c r="S50" s="11">
        <v>1.2356000000000001E-2</v>
      </c>
      <c r="T50" s="11">
        <v>3.089</v>
      </c>
      <c r="U50" s="11">
        <v>6.2564227905471022</v>
      </c>
      <c r="V50" s="12">
        <v>64</v>
      </c>
      <c r="W50" s="11">
        <v>0.15495848065000001</v>
      </c>
      <c r="X50" s="11">
        <v>2.4212262601562502</v>
      </c>
      <c r="Y50" s="11">
        <v>5.689514902019658</v>
      </c>
      <c r="Z50" s="12">
        <v>22</v>
      </c>
      <c r="AA50" s="11">
        <v>6.1044987000000002E-2</v>
      </c>
      <c r="AB50" s="11">
        <v>2.7747721363636364</v>
      </c>
      <c r="AC50" s="23">
        <v>5.9151836549658032</v>
      </c>
    </row>
    <row r="51" spans="1:29" ht="15.05" customHeight="1" thickBot="1" x14ac:dyDescent="0.35">
      <c r="A51" s="45">
        <f t="shared" si="0"/>
        <v>45199</v>
      </c>
      <c r="B51" s="12">
        <v>376</v>
      </c>
      <c r="C51" s="11">
        <v>1.03823150554</v>
      </c>
      <c r="D51" s="11">
        <v>2.7612540040957443</v>
      </c>
      <c r="E51" s="11">
        <v>5.6964149490206779</v>
      </c>
      <c r="F51" s="12">
        <v>315</v>
      </c>
      <c r="G51" s="11">
        <v>0.90617603632999999</v>
      </c>
      <c r="H51" s="11">
        <v>2.8767493216825395</v>
      </c>
      <c r="I51" s="11">
        <v>5.6890444233591682</v>
      </c>
      <c r="J51" s="12">
        <v>262</v>
      </c>
      <c r="K51" s="11">
        <v>0.78688759233000005</v>
      </c>
      <c r="L51" s="11">
        <v>3.0033877569847331</v>
      </c>
      <c r="M51" s="11">
        <v>5.6770234427987809</v>
      </c>
      <c r="N51" s="12">
        <v>46</v>
      </c>
      <c r="O51" s="11">
        <v>0.100699444</v>
      </c>
      <c r="P51" s="11">
        <v>2.1891183478260867</v>
      </c>
      <c r="Q51" s="11">
        <v>5.7290464042681313</v>
      </c>
      <c r="R51" s="10">
        <v>7</v>
      </c>
      <c r="S51" s="11">
        <v>1.8589000000000001E-2</v>
      </c>
      <c r="T51" s="11">
        <v>2.6555714285714287</v>
      </c>
      <c r="U51" s="11">
        <v>5.9812055516703415</v>
      </c>
      <c r="V51" s="12">
        <v>47</v>
      </c>
      <c r="W51" s="11">
        <v>0.10411705740999999</v>
      </c>
      <c r="X51" s="11">
        <v>2.2152565406382978</v>
      </c>
      <c r="Y51" s="11">
        <v>5.7764529802360265</v>
      </c>
      <c r="Z51" s="12">
        <v>14</v>
      </c>
      <c r="AA51" s="11">
        <v>2.79384118E-2</v>
      </c>
      <c r="AB51" s="11">
        <v>1.995600842857143</v>
      </c>
      <c r="AC51" s="23">
        <v>5.6372014699847757</v>
      </c>
    </row>
    <row r="52" spans="1:29" ht="15.05" customHeight="1" thickBot="1" x14ac:dyDescent="0.35">
      <c r="A52" s="45">
        <f t="shared" si="0"/>
        <v>45230</v>
      </c>
      <c r="B52" s="12">
        <v>448</v>
      </c>
      <c r="C52" s="11">
        <v>1.34214657916</v>
      </c>
      <c r="D52" s="11">
        <v>2.9958628999107142</v>
      </c>
      <c r="E52" s="11">
        <v>5.7112690261380141</v>
      </c>
      <c r="F52" s="12">
        <v>355</v>
      </c>
      <c r="G52" s="11">
        <v>1.14183657916</v>
      </c>
      <c r="H52" s="11">
        <v>3.216441068056338</v>
      </c>
      <c r="I52" s="11">
        <v>5.705549563744281</v>
      </c>
      <c r="J52" s="12">
        <v>261</v>
      </c>
      <c r="K52" s="11">
        <v>0.85037600000000002</v>
      </c>
      <c r="L52" s="11">
        <v>3.2581455938697319</v>
      </c>
      <c r="M52" s="11">
        <v>5.6955671843984303</v>
      </c>
      <c r="N52" s="12">
        <v>55</v>
      </c>
      <c r="O52" s="11">
        <v>0.15964975715999999</v>
      </c>
      <c r="P52" s="11">
        <v>2.9027228574545454</v>
      </c>
      <c r="Q52" s="11">
        <v>5.7088658342284955</v>
      </c>
      <c r="R52" s="10">
        <v>39</v>
      </c>
      <c r="S52" s="11">
        <v>0.13181082199999999</v>
      </c>
      <c r="T52" s="11">
        <v>3.3797646666666665</v>
      </c>
      <c r="U52" s="11">
        <v>5.7659340899945226</v>
      </c>
      <c r="V52" s="12">
        <v>66</v>
      </c>
      <c r="W52" s="11">
        <v>0.14677000000000001</v>
      </c>
      <c r="X52" s="11">
        <v>2.2237878787878791</v>
      </c>
      <c r="Y52" s="11">
        <v>5.7577695714383035</v>
      </c>
      <c r="Z52" s="12">
        <v>27</v>
      </c>
      <c r="AA52" s="11">
        <v>5.3539999999999997E-2</v>
      </c>
      <c r="AB52" s="11">
        <v>1.9829629629629628</v>
      </c>
      <c r="AC52" s="23">
        <v>5.705774187523347</v>
      </c>
    </row>
    <row r="53" spans="1:29" ht="15.05" customHeight="1" thickBot="1" x14ac:dyDescent="0.35">
      <c r="A53" s="45">
        <f t="shared" si="0"/>
        <v>45260</v>
      </c>
      <c r="B53" s="12">
        <v>437</v>
      </c>
      <c r="C53" s="11">
        <v>1.3164547390400001</v>
      </c>
      <c r="D53" s="11">
        <v>3.0124822403661327</v>
      </c>
      <c r="E53" s="11">
        <v>5.6637369695889337</v>
      </c>
      <c r="F53" s="12">
        <v>357</v>
      </c>
      <c r="G53" s="11">
        <v>1.1064864346900001</v>
      </c>
      <c r="H53" s="11">
        <v>3.0994017778431373</v>
      </c>
      <c r="I53" s="11">
        <v>5.6539324425781317</v>
      </c>
      <c r="J53" s="12">
        <v>287</v>
      </c>
      <c r="K53" s="11">
        <v>0.94715130437000006</v>
      </c>
      <c r="L53" s="11">
        <v>3.3001787608710802</v>
      </c>
      <c r="M53" s="11">
        <v>5.6486893650862617</v>
      </c>
      <c r="N53" s="12">
        <v>62</v>
      </c>
      <c r="O53" s="11">
        <v>0.14085513031999999</v>
      </c>
      <c r="P53" s="11">
        <v>2.271856940645161</v>
      </c>
      <c r="Q53" s="11">
        <v>5.6810337573510399</v>
      </c>
      <c r="R53" s="10">
        <v>8</v>
      </c>
      <c r="S53" s="11">
        <v>1.848E-2</v>
      </c>
      <c r="T53" s="11">
        <v>2.31</v>
      </c>
      <c r="U53" s="11">
        <v>5.716087662337662</v>
      </c>
      <c r="V53" s="12">
        <v>66</v>
      </c>
      <c r="W53" s="11">
        <v>0.16512600035</v>
      </c>
      <c r="X53" s="11">
        <v>2.5019090962121213</v>
      </c>
      <c r="Y53" s="11">
        <v>5.7013361152667201</v>
      </c>
      <c r="Z53" s="12">
        <v>14</v>
      </c>
      <c r="AA53" s="11">
        <v>4.4842303999999999E-2</v>
      </c>
      <c r="AB53" s="11">
        <v>3.2030217142857142</v>
      </c>
      <c r="AC53" s="23">
        <v>5.767210234335864</v>
      </c>
    </row>
    <row r="54" spans="1:29" ht="15.05" customHeight="1" thickBot="1" x14ac:dyDescent="0.35">
      <c r="A54" s="45">
        <f t="shared" si="0"/>
        <v>45291</v>
      </c>
      <c r="B54" s="12">
        <v>436</v>
      </c>
      <c r="C54" s="11">
        <v>1.3656156180999999</v>
      </c>
      <c r="D54" s="11">
        <v>3.1321459130733942</v>
      </c>
      <c r="E54" s="11">
        <v>5.5963455159301398</v>
      </c>
      <c r="F54" s="12">
        <v>340</v>
      </c>
      <c r="G54" s="11">
        <v>1.1500216180999998</v>
      </c>
      <c r="H54" s="11">
        <v>3.3824165238235291</v>
      </c>
      <c r="I54" s="11">
        <v>5.573239633031644</v>
      </c>
      <c r="J54" s="12">
        <v>283</v>
      </c>
      <c r="K54" s="11">
        <v>1.0276564325899999</v>
      </c>
      <c r="L54" s="11">
        <v>3.6312948148056541</v>
      </c>
      <c r="M54" s="11">
        <v>5.5614211692906155</v>
      </c>
      <c r="N54" s="12">
        <v>47</v>
      </c>
      <c r="O54" s="11">
        <v>0.10212618550999999</v>
      </c>
      <c r="P54" s="11">
        <v>2.172897564042553</v>
      </c>
      <c r="Q54" s="11">
        <v>5.6618529223122858</v>
      </c>
      <c r="R54" s="10">
        <v>10</v>
      </c>
      <c r="S54" s="11">
        <v>2.0239E-2</v>
      </c>
      <c r="T54" s="11">
        <v>2.0238999999999998</v>
      </c>
      <c r="U54" s="11">
        <v>5.7261910173427539</v>
      </c>
      <c r="V54" s="12">
        <v>72</v>
      </c>
      <c r="W54" s="11">
        <v>0.16340199999999999</v>
      </c>
      <c r="X54" s="11">
        <v>2.2694722222222219</v>
      </c>
      <c r="Y54" s="11">
        <v>5.7022836317792933</v>
      </c>
      <c r="Z54" s="12">
        <v>24</v>
      </c>
      <c r="AA54" s="11">
        <v>5.2192000000000002E-2</v>
      </c>
      <c r="AB54" s="11">
        <v>2.1746666666666665</v>
      </c>
      <c r="AC54" s="23">
        <v>5.7738011572654822</v>
      </c>
    </row>
    <row r="55" spans="1:29" ht="15.05" customHeight="1" thickBot="1" x14ac:dyDescent="0.35">
      <c r="A55" s="45">
        <f t="shared" si="0"/>
        <v>45322</v>
      </c>
      <c r="B55" s="12">
        <v>279</v>
      </c>
      <c r="C55" s="11">
        <v>0.97569331461999997</v>
      </c>
      <c r="D55" s="11">
        <v>3.4971086545519712</v>
      </c>
      <c r="E55" s="11">
        <v>5.6278373244342461</v>
      </c>
      <c r="F55" s="12">
        <v>227</v>
      </c>
      <c r="G55" s="11">
        <v>0.84718424661999991</v>
      </c>
      <c r="H55" s="11">
        <v>3.7320891921585897</v>
      </c>
      <c r="I55" s="11">
        <v>5.6215606412657886</v>
      </c>
      <c r="J55" s="12">
        <v>187</v>
      </c>
      <c r="K55" s="11">
        <v>0.61781436085999997</v>
      </c>
      <c r="L55" s="11">
        <v>3.3038201115508024</v>
      </c>
      <c r="M55" s="11">
        <v>5.516990492566066</v>
      </c>
      <c r="N55" s="12">
        <v>34</v>
      </c>
      <c r="O55" s="11">
        <v>8.7148885759999989E-2</v>
      </c>
      <c r="P55" s="11">
        <v>2.5632025223529409</v>
      </c>
      <c r="Q55" s="11">
        <v>5.3658862943103234</v>
      </c>
      <c r="R55" s="10">
        <v>6</v>
      </c>
      <c r="S55" s="11">
        <v>0.14222099999999999</v>
      </c>
      <c r="T55" s="11">
        <v>23.703499999999998</v>
      </c>
      <c r="U55" s="11">
        <v>6.2324878182546879</v>
      </c>
      <c r="V55" s="12">
        <v>36</v>
      </c>
      <c r="W55" s="11">
        <v>8.77695E-2</v>
      </c>
      <c r="X55" s="11">
        <v>2.4380416666666664</v>
      </c>
      <c r="Y55" s="11">
        <v>5.6719403095608394</v>
      </c>
      <c r="Z55" s="12">
        <v>16</v>
      </c>
      <c r="AA55" s="11">
        <v>4.0739567999999997E-2</v>
      </c>
      <c r="AB55" s="11">
        <v>2.5462229999999999</v>
      </c>
      <c r="AC55" s="23">
        <v>5.6633460502084851</v>
      </c>
    </row>
    <row r="56" spans="1:29" ht="15.05" customHeight="1" thickBot="1" x14ac:dyDescent="0.35">
      <c r="A56" s="45">
        <f t="shared" si="0"/>
        <v>45351</v>
      </c>
      <c r="B56" s="12">
        <v>329</v>
      </c>
      <c r="C56" s="11">
        <v>1.0486604873200001</v>
      </c>
      <c r="D56" s="11">
        <v>3.1874178945896658</v>
      </c>
      <c r="E56" s="11">
        <v>5.3857432367692155</v>
      </c>
      <c r="F56" s="12">
        <v>271</v>
      </c>
      <c r="G56" s="11">
        <v>0.88580044432000005</v>
      </c>
      <c r="H56" s="11">
        <v>3.2686363259040592</v>
      </c>
      <c r="I56" s="11">
        <v>5.3727608314017914</v>
      </c>
      <c r="J56" s="12">
        <v>208</v>
      </c>
      <c r="K56" s="11">
        <v>0.74996761672000001</v>
      </c>
      <c r="L56" s="11">
        <v>3.605613541923077</v>
      </c>
      <c r="M56" s="11">
        <v>5.3814056133514274</v>
      </c>
      <c r="N56" s="12">
        <v>55</v>
      </c>
      <c r="O56" s="11">
        <v>0.12362500559999999</v>
      </c>
      <c r="P56" s="11">
        <v>2.2477273745454545</v>
      </c>
      <c r="Q56" s="11">
        <v>5.2590921949531539</v>
      </c>
      <c r="R56" s="10">
        <v>8</v>
      </c>
      <c r="S56" s="11">
        <v>1.2207822E-2</v>
      </c>
      <c r="T56" s="11">
        <v>1.52597775</v>
      </c>
      <c r="U56" s="11">
        <v>5.9927714525981797</v>
      </c>
      <c r="V56" s="12">
        <v>44</v>
      </c>
      <c r="W56" s="11">
        <v>0.12482758400000001</v>
      </c>
      <c r="X56" s="11">
        <v>2.8369905454545452</v>
      </c>
      <c r="Y56" s="11">
        <v>5.470826061649964</v>
      </c>
      <c r="Z56" s="12">
        <v>14</v>
      </c>
      <c r="AA56" s="11">
        <v>3.8032458999999998E-2</v>
      </c>
      <c r="AB56" s="11">
        <v>2.7166042142857143</v>
      </c>
      <c r="AC56" s="23">
        <v>5.4088586754277443</v>
      </c>
    </row>
    <row r="57" spans="1:29" ht="15.05" customHeight="1" thickBot="1" x14ac:dyDescent="0.35">
      <c r="A57" s="45">
        <f t="shared" si="0"/>
        <v>45382</v>
      </c>
      <c r="B57" s="12">
        <v>360</v>
      </c>
      <c r="C57" s="11">
        <v>1.2119806710200001</v>
      </c>
      <c r="D57" s="11">
        <v>3.3666129750555553</v>
      </c>
      <c r="E57" s="11">
        <v>5.2756062751575747</v>
      </c>
      <c r="F57" s="12">
        <v>297</v>
      </c>
      <c r="G57" s="11">
        <v>1.01268359524</v>
      </c>
      <c r="H57" s="11">
        <v>3.4097090748821546</v>
      </c>
      <c r="I57" s="11">
        <v>5.279846159850587</v>
      </c>
      <c r="J57" s="12">
        <v>252</v>
      </c>
      <c r="K57" s="11">
        <v>0.86953852300000001</v>
      </c>
      <c r="L57" s="11">
        <v>3.4505496944444447</v>
      </c>
      <c r="M57" s="11">
        <v>5.2615461566732673</v>
      </c>
      <c r="N57" s="12">
        <v>40</v>
      </c>
      <c r="O57" s="11">
        <v>0.12166807224000001</v>
      </c>
      <c r="P57" s="11">
        <v>3.0417018060000003</v>
      </c>
      <c r="Q57" s="11">
        <v>5.3895469503955695</v>
      </c>
      <c r="R57" s="10">
        <v>5</v>
      </c>
      <c r="S57" s="11">
        <v>2.1477E-2</v>
      </c>
      <c r="T57" s="11">
        <v>4.2953999999999999</v>
      </c>
      <c r="U57" s="11">
        <v>5.3992983191320949</v>
      </c>
      <c r="V57" s="12">
        <v>48</v>
      </c>
      <c r="W57" s="11">
        <v>0.16122507578</v>
      </c>
      <c r="X57" s="11">
        <v>3.3588557454166668</v>
      </c>
      <c r="Y57" s="11">
        <v>5.2745705208512694</v>
      </c>
      <c r="Z57" s="12">
        <v>15</v>
      </c>
      <c r="AA57" s="11">
        <v>3.8072000000000002E-2</v>
      </c>
      <c r="AB57" s="11">
        <v>2.5381333333333336</v>
      </c>
      <c r="AC57" s="23">
        <v>5.1672150136583319</v>
      </c>
    </row>
    <row r="58" spans="1:29" ht="15.05" customHeight="1" thickBot="1" x14ac:dyDescent="0.35">
      <c r="A58" s="45">
        <f t="shared" si="0"/>
        <v>45412</v>
      </c>
      <c r="B58" s="12">
        <v>439</v>
      </c>
      <c r="C58" s="11">
        <v>1.4845328065600003</v>
      </c>
      <c r="D58" s="11">
        <v>3.3816237051480642</v>
      </c>
      <c r="E58" s="11">
        <v>5.1080620416865914</v>
      </c>
      <c r="F58" s="12">
        <v>357</v>
      </c>
      <c r="G58" s="11">
        <v>1.2309208065600001</v>
      </c>
      <c r="H58" s="11">
        <v>3.4479574413445384</v>
      </c>
      <c r="I58" s="11">
        <v>5.1055987560977707</v>
      </c>
      <c r="J58" s="12">
        <v>298</v>
      </c>
      <c r="K58" s="11">
        <v>1.10244377256</v>
      </c>
      <c r="L58" s="11">
        <v>3.6994757468456374</v>
      </c>
      <c r="M58" s="11">
        <v>5.0999922121303474</v>
      </c>
      <c r="N58" s="12">
        <v>49</v>
      </c>
      <c r="O58" s="11">
        <v>0.111671034</v>
      </c>
      <c r="P58" s="11">
        <v>2.2790006938775513</v>
      </c>
      <c r="Q58" s="11">
        <v>5.114962797425159</v>
      </c>
      <c r="R58" s="10">
        <v>10</v>
      </c>
      <c r="S58" s="11">
        <v>1.6806000000000001E-2</v>
      </c>
      <c r="T58" s="11">
        <v>1.6806000000000001</v>
      </c>
      <c r="U58" s="11">
        <v>5.4111567297393774</v>
      </c>
      <c r="V58" s="12">
        <v>55</v>
      </c>
      <c r="W58" s="11">
        <v>0.158133</v>
      </c>
      <c r="X58" s="11">
        <v>2.8751454545454544</v>
      </c>
      <c r="Y58" s="11">
        <v>5.1905097607709969</v>
      </c>
      <c r="Z58" s="12">
        <v>27</v>
      </c>
      <c r="AA58" s="11">
        <v>9.5478999999999994E-2</v>
      </c>
      <c r="AB58" s="11">
        <v>3.5362592592592592</v>
      </c>
      <c r="AC58" s="23">
        <v>5.003268362676609</v>
      </c>
    </row>
    <row r="59" spans="1:29" ht="15.05" customHeight="1" thickBot="1" x14ac:dyDescent="0.35">
      <c r="A59" s="45">
        <f t="shared" si="0"/>
        <v>45443</v>
      </c>
      <c r="B59" s="12">
        <v>497</v>
      </c>
      <c r="C59" s="11">
        <v>1.72782910103</v>
      </c>
      <c r="D59" s="11">
        <v>3.476517305895372</v>
      </c>
      <c r="E59" s="11">
        <v>5.0509311849855063</v>
      </c>
      <c r="F59" s="12">
        <v>417</v>
      </c>
      <c r="G59" s="11">
        <v>1.47622163303</v>
      </c>
      <c r="H59" s="11">
        <v>3.5400998394004795</v>
      </c>
      <c r="I59" s="11">
        <v>5.0266301055128224</v>
      </c>
      <c r="J59" s="12">
        <v>345</v>
      </c>
      <c r="K59" s="11">
        <v>1.281899597</v>
      </c>
      <c r="L59" s="11">
        <v>3.7156510057971017</v>
      </c>
      <c r="M59" s="11">
        <v>5.0114852442924978</v>
      </c>
      <c r="N59" s="12">
        <v>64</v>
      </c>
      <c r="O59" s="11">
        <v>0.17541903603</v>
      </c>
      <c r="P59" s="11">
        <v>2.74092243796875</v>
      </c>
      <c r="Q59" s="11">
        <v>5.0833300544155327</v>
      </c>
      <c r="R59" s="10">
        <v>8</v>
      </c>
      <c r="S59" s="11">
        <v>1.8903E-2</v>
      </c>
      <c r="T59" s="11">
        <v>2.3628749999999998</v>
      </c>
      <c r="U59" s="11">
        <v>5.5274998677458607</v>
      </c>
      <c r="V59" s="12">
        <v>52</v>
      </c>
      <c r="W59" s="11">
        <v>0.177322546</v>
      </c>
      <c r="X59" s="11">
        <v>3.4100489615384615</v>
      </c>
      <c r="Y59" s="11">
        <v>5.2091483540959302</v>
      </c>
      <c r="Z59" s="12">
        <v>28</v>
      </c>
      <c r="AA59" s="11">
        <v>7.4284922000000003E-2</v>
      </c>
      <c r="AB59" s="11">
        <v>2.6530329285714287</v>
      </c>
      <c r="AC59" s="23">
        <v>5.1561787610142478</v>
      </c>
    </row>
    <row r="60" spans="1:29" ht="15.05" customHeight="1" thickBot="1" x14ac:dyDescent="0.35">
      <c r="A60" s="45">
        <f t="shared" si="0"/>
        <v>45473</v>
      </c>
      <c r="B60" s="12">
        <v>557</v>
      </c>
      <c r="C60" s="11">
        <v>1.98641414057</v>
      </c>
      <c r="D60" s="11">
        <v>3.5662731428545782</v>
      </c>
      <c r="E60" s="11">
        <v>5.0615249027084719</v>
      </c>
      <c r="F60" s="12">
        <v>441</v>
      </c>
      <c r="G60" s="11">
        <v>1.6325703285700002</v>
      </c>
      <c r="H60" s="11">
        <v>3.7019735341723359</v>
      </c>
      <c r="I60" s="11">
        <v>5.0423325063844784</v>
      </c>
      <c r="J60" s="12">
        <v>358</v>
      </c>
      <c r="K60" s="11">
        <v>1.3892213285700001</v>
      </c>
      <c r="L60" s="11">
        <v>3.8805065043854756</v>
      </c>
      <c r="M60" s="11">
        <v>5.0213865157741875</v>
      </c>
      <c r="N60" s="12">
        <v>70</v>
      </c>
      <c r="O60" s="11">
        <v>0.19214000000000001</v>
      </c>
      <c r="P60" s="11">
        <v>2.7448571428571427</v>
      </c>
      <c r="Q60" s="11">
        <v>5.1402889559696057</v>
      </c>
      <c r="R60" s="10">
        <v>13</v>
      </c>
      <c r="S60" s="11">
        <v>5.1208999999999998E-2</v>
      </c>
      <c r="T60" s="11">
        <v>3.9391538461538462</v>
      </c>
      <c r="U60" s="11">
        <v>5.2430250541896939</v>
      </c>
      <c r="V60" s="12">
        <v>82</v>
      </c>
      <c r="W60" s="11">
        <v>0.26167739699999998</v>
      </c>
      <c r="X60" s="11">
        <v>3.1911877682926826</v>
      </c>
      <c r="Y60" s="11">
        <v>5.1454208119091005</v>
      </c>
      <c r="Z60" s="12">
        <v>34</v>
      </c>
      <c r="AA60" s="11">
        <v>9.2166415000000002E-2</v>
      </c>
      <c r="AB60" s="11">
        <v>2.710776911764706</v>
      </c>
      <c r="AC60" s="23">
        <v>5.1632894514775254</v>
      </c>
    </row>
    <row r="61" spans="1:29" ht="15.05" customHeight="1" thickBot="1" x14ac:dyDescent="0.35">
      <c r="A61" s="45">
        <f t="shared" si="0"/>
        <v>45504</v>
      </c>
      <c r="B61" s="12">
        <v>506</v>
      </c>
      <c r="C61" s="11">
        <v>1.9127349846099999</v>
      </c>
      <c r="D61" s="11">
        <v>3.7801086652371541</v>
      </c>
      <c r="E61" s="11">
        <v>5.0944503237638203</v>
      </c>
      <c r="F61" s="12">
        <v>397</v>
      </c>
      <c r="G61" s="11">
        <v>1.6087039022699998</v>
      </c>
      <c r="H61" s="11">
        <v>4.0521508873299741</v>
      </c>
      <c r="I61" s="11">
        <v>5.0770899101986435</v>
      </c>
      <c r="J61" s="12">
        <v>310</v>
      </c>
      <c r="K61" s="11">
        <v>1.18143307327</v>
      </c>
      <c r="L61" s="11">
        <v>3.811074429903226</v>
      </c>
      <c r="M61" s="11">
        <v>5.0165389131253271</v>
      </c>
      <c r="N61" s="12">
        <v>72</v>
      </c>
      <c r="O61" s="11">
        <v>0.21379931999999999</v>
      </c>
      <c r="P61" s="11">
        <v>2.9694349999999998</v>
      </c>
      <c r="Q61" s="11">
        <v>5.1222390080567131</v>
      </c>
      <c r="R61" s="10">
        <v>15</v>
      </c>
      <c r="S61" s="11">
        <v>0.213471509</v>
      </c>
      <c r="T61" s="11">
        <v>14.231433933333333</v>
      </c>
      <c r="U61" s="11">
        <v>5.3669838844864302</v>
      </c>
      <c r="V61" s="12">
        <v>77</v>
      </c>
      <c r="W61" s="11">
        <v>0.19743134234000001</v>
      </c>
      <c r="X61" s="11">
        <v>2.5640434070129872</v>
      </c>
      <c r="Y61" s="11">
        <v>5.219367852617923</v>
      </c>
      <c r="Z61" s="12">
        <v>32</v>
      </c>
      <c r="AA61" s="11">
        <v>0.10659974</v>
      </c>
      <c r="AB61" s="11">
        <v>3.3312418749999999</v>
      </c>
      <c r="AC61" s="23">
        <v>5.1250801324656141</v>
      </c>
    </row>
    <row r="62" spans="1:29" ht="16.55" customHeight="1" x14ac:dyDescent="0.3"/>
    <row r="63" spans="1:29" ht="16.55" customHeight="1" x14ac:dyDescent="0.3"/>
    <row r="64" spans="1:29" ht="16.55" customHeight="1" x14ac:dyDescent="0.3"/>
    <row r="65" ht="16.55" customHeight="1" x14ac:dyDescent="0.3"/>
    <row r="66" ht="16.55" customHeight="1" x14ac:dyDescent="0.3"/>
    <row r="67" ht="16.55" customHeight="1" x14ac:dyDescent="0.3"/>
    <row r="68" ht="16.55" customHeight="1" x14ac:dyDescent="0.3"/>
    <row r="69" ht="16.55" customHeight="1" x14ac:dyDescent="0.3"/>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74681-7903-4C12-B151-FF50D22635BA}">
  <sheetPr codeName="Sheet8"/>
  <dimension ref="A1:A2"/>
  <sheetViews>
    <sheetView showGridLines="0" showRowColHeaders="0" zoomScaleNormal="100" workbookViewId="0">
      <selection activeCell="A2" sqref="A2"/>
    </sheetView>
  </sheetViews>
  <sheetFormatPr defaultColWidth="0" defaultRowHeight="14" zeroHeight="1" x14ac:dyDescent="0.3"/>
  <cols>
    <col min="1" max="1" width="152.59765625" customWidth="1"/>
    <col min="2" max="16384" width="9.09765625" hidden="1"/>
  </cols>
  <sheetData>
    <row r="1" spans="1:1" ht="337.7" customHeight="1" x14ac:dyDescent="0.3">
      <c r="A1" s="43" t="s">
        <v>30</v>
      </c>
    </row>
    <row r="2" spans="1:1" ht="51.75" customHeight="1" x14ac:dyDescent="0.3">
      <c r="A2" s="44" t="s">
        <v>50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Tabulka Shrnutí</vt:lpstr>
      <vt:lpstr>Tabulka Splátky</vt:lpstr>
      <vt:lpstr>Úrokové sazby - historie</vt:lpstr>
      <vt:lpstr>Celoroční hodnoty</vt:lpstr>
      <vt:lpstr>ČBA Hypomonitor – Cely sektor</vt:lpstr>
      <vt:lpstr>Banky bez SS</vt:lpstr>
      <vt:lpstr>Stavební spořitelny</vt:lpstr>
      <vt:lpstr>Metodika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Jakub Seidler</dc:creator>
  <cp:lastModifiedBy>Seidler, Jakub (ČBA)</cp:lastModifiedBy>
  <dcterms:created xsi:type="dcterms:W3CDTF">2021-10-13T11:37:25Z</dcterms:created>
  <dcterms:modified xsi:type="dcterms:W3CDTF">2024-08-12T13:14:21Z</dcterms:modified>
</cp:coreProperties>
</file>